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065"/>
  </bookViews>
  <sheets>
    <sheet name="01.07.2020 revised" sheetId="250" r:id="rId1"/>
    <sheet name="02.07.2020 revised" sheetId="252" r:id="rId2"/>
    <sheet name="03.07.2020 revised" sheetId="254" r:id="rId3"/>
    <sheet name="04.07.2020 revised" sheetId="256" r:id="rId4"/>
    <sheet name="05.07.2020 revised" sheetId="258" r:id="rId5"/>
    <sheet name="06.07.2020 revised" sheetId="260" r:id="rId6"/>
    <sheet name="07.07.2020  revised" sheetId="262" r:id="rId7"/>
    <sheet name="08.07.2020  final revision" sheetId="265" r:id="rId8"/>
    <sheet name="09.07.2020 revised" sheetId="267" r:id="rId9"/>
    <sheet name="10.07.2020  revised" sheetId="269" r:id="rId10"/>
    <sheet name="11.07.2020  revised" sheetId="271" r:id="rId11"/>
    <sheet name="12.07.2020  revised" sheetId="273" r:id="rId12"/>
    <sheet name="13.07.2020  revised" sheetId="275" r:id="rId13"/>
    <sheet name="14.07.2020 revised" sheetId="277" r:id="rId14"/>
    <sheet name="15.07.2020 revised" sheetId="279" r:id="rId15"/>
    <sheet name="16.07.2020 revised" sheetId="281" r:id="rId16"/>
    <sheet name="17.07.2020 revised" sheetId="283" r:id="rId17"/>
    <sheet name="18.07.2020 revised" sheetId="285" r:id="rId18"/>
    <sheet name="19.07.2020 revised" sheetId="287" r:id="rId19"/>
    <sheet name="20.07.2020 " sheetId="284" r:id="rId20"/>
    <sheet name="21.07.2020 revised" sheetId="290" r:id="rId21"/>
    <sheet name="22.07.2020 final revision" sheetId="293" r:id="rId22"/>
    <sheet name="23.07.2020 revised" sheetId="295" r:id="rId23"/>
    <sheet name="24.07.2020 revised" sheetId="297" r:id="rId24"/>
    <sheet name="25.07.2020 revised" sheetId="299" r:id="rId25"/>
    <sheet name="26.07.2020 revised" sheetId="301" r:id="rId26"/>
    <sheet name="27.07.2020 " sheetId="298" r:id="rId27"/>
    <sheet name="28.07.2020 revised" sheetId="304" r:id="rId28"/>
    <sheet name="29.07.2020 revised" sheetId="306" r:id="rId29"/>
    <sheet name="30.07.2020 revised" sheetId="308" r:id="rId30"/>
    <sheet name="31.07.2020 revised" sheetId="309" r:id="rId3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9" i="250" l="1"/>
  <c r="M39" i="250"/>
  <c r="N37" i="252"/>
  <c r="M37" i="252"/>
  <c r="N36" i="252"/>
  <c r="M36" i="252"/>
  <c r="N35" i="252"/>
  <c r="M35" i="252"/>
  <c r="N34" i="252"/>
  <c r="M34" i="252"/>
  <c r="N33" i="252"/>
  <c r="M33" i="252"/>
  <c r="N32" i="252"/>
  <c r="M32" i="252"/>
  <c r="N31" i="252"/>
  <c r="M31" i="252"/>
  <c r="N30" i="252"/>
  <c r="M30" i="252"/>
  <c r="N29" i="252"/>
  <c r="M29" i="252"/>
  <c r="N28" i="252"/>
  <c r="M28" i="252"/>
  <c r="N27" i="252"/>
  <c r="M27" i="252"/>
  <c r="N26" i="252"/>
  <c r="M26" i="252"/>
  <c r="N25" i="252"/>
  <c r="M25" i="252"/>
  <c r="N24" i="252"/>
  <c r="M24" i="252"/>
  <c r="N23" i="252"/>
  <c r="M23" i="252"/>
  <c r="N22" i="252"/>
  <c r="M22" i="252"/>
  <c r="N21" i="252"/>
  <c r="M21" i="252"/>
  <c r="N20" i="252"/>
  <c r="M20" i="252"/>
  <c r="N19" i="252"/>
  <c r="M19" i="252"/>
  <c r="N18" i="252"/>
  <c r="M18" i="252"/>
  <c r="N17" i="252"/>
  <c r="M17" i="252"/>
  <c r="N16" i="252"/>
  <c r="M16" i="252"/>
  <c r="N15" i="252"/>
  <c r="M15" i="252"/>
  <c r="N14" i="252"/>
  <c r="N38" i="252" s="1"/>
  <c r="M14" i="252"/>
  <c r="M38" i="252" s="1"/>
  <c r="N37" i="254"/>
  <c r="M37" i="254"/>
  <c r="N36" i="254"/>
  <c r="M36" i="254"/>
  <c r="N35" i="254"/>
  <c r="M35" i="254"/>
  <c r="N34" i="254"/>
  <c r="M34" i="254"/>
  <c r="N33" i="254"/>
  <c r="M33" i="254"/>
  <c r="N32" i="254"/>
  <c r="M32" i="254"/>
  <c r="N31" i="254"/>
  <c r="M31" i="254"/>
  <c r="N30" i="254"/>
  <c r="M30" i="254"/>
  <c r="N29" i="254"/>
  <c r="M29" i="254"/>
  <c r="N28" i="254"/>
  <c r="M28" i="254"/>
  <c r="N27" i="254"/>
  <c r="M27" i="254"/>
  <c r="N26" i="254"/>
  <c r="M26" i="254"/>
  <c r="N25" i="254"/>
  <c r="M25" i="254"/>
  <c r="N24" i="254"/>
  <c r="M24" i="254"/>
  <c r="N23" i="254"/>
  <c r="M23" i="254"/>
  <c r="N22" i="254"/>
  <c r="M22" i="254"/>
  <c r="N21" i="254"/>
  <c r="M21" i="254"/>
  <c r="N20" i="254"/>
  <c r="M20" i="254"/>
  <c r="N19" i="254"/>
  <c r="M19" i="254"/>
  <c r="N18" i="254"/>
  <c r="M18" i="254"/>
  <c r="N17" i="254"/>
  <c r="M17" i="254"/>
  <c r="N16" i="254"/>
  <c r="M16" i="254"/>
  <c r="N15" i="254"/>
  <c r="M15" i="254"/>
  <c r="N14" i="254"/>
  <c r="N38" i="254" s="1"/>
  <c r="M14" i="254"/>
  <c r="M38" i="254" s="1"/>
  <c r="N37" i="256"/>
  <c r="M37" i="256"/>
  <c r="N36" i="256"/>
  <c r="M36" i="256"/>
  <c r="N35" i="256"/>
  <c r="M35" i="256"/>
  <c r="N34" i="256"/>
  <c r="M34" i="256"/>
  <c r="N33" i="256"/>
  <c r="M33" i="256"/>
  <c r="N32" i="256"/>
  <c r="M32" i="256"/>
  <c r="N31" i="256"/>
  <c r="M31" i="256"/>
  <c r="N30" i="256"/>
  <c r="M30" i="256"/>
  <c r="N29" i="256"/>
  <c r="M29" i="256"/>
  <c r="N28" i="256"/>
  <c r="M28" i="256"/>
  <c r="N27" i="256"/>
  <c r="M27" i="256"/>
  <c r="N26" i="256"/>
  <c r="M26" i="256"/>
  <c r="N25" i="256"/>
  <c r="M25" i="256"/>
  <c r="N24" i="256"/>
  <c r="M24" i="256"/>
  <c r="N23" i="256"/>
  <c r="M23" i="256"/>
  <c r="N22" i="256"/>
  <c r="M22" i="256"/>
  <c r="N21" i="256"/>
  <c r="M21" i="256"/>
  <c r="N20" i="256"/>
  <c r="M20" i="256"/>
  <c r="N19" i="256"/>
  <c r="M19" i="256"/>
  <c r="N18" i="256"/>
  <c r="M18" i="256"/>
  <c r="N17" i="256"/>
  <c r="M17" i="256"/>
  <c r="N16" i="256"/>
  <c r="M16" i="256"/>
  <c r="N15" i="256"/>
  <c r="M15" i="256"/>
  <c r="N14" i="256"/>
  <c r="N38" i="256" s="1"/>
  <c r="M14" i="256"/>
  <c r="M38" i="256" s="1"/>
  <c r="N37" i="258"/>
  <c r="M37" i="258"/>
  <c r="N36" i="258"/>
  <c r="M36" i="258"/>
  <c r="N35" i="258"/>
  <c r="M35" i="258"/>
  <c r="N34" i="258"/>
  <c r="M34" i="258"/>
  <c r="N33" i="258"/>
  <c r="M33" i="258"/>
  <c r="N32" i="258"/>
  <c r="M32" i="258"/>
  <c r="N31" i="258"/>
  <c r="M31" i="258"/>
  <c r="N30" i="258"/>
  <c r="M30" i="258"/>
  <c r="N29" i="258"/>
  <c r="M29" i="258"/>
  <c r="N28" i="258"/>
  <c r="M28" i="258"/>
  <c r="N27" i="258"/>
  <c r="M27" i="258"/>
  <c r="N26" i="258"/>
  <c r="M26" i="258"/>
  <c r="N25" i="258"/>
  <c r="M25" i="258"/>
  <c r="N24" i="258"/>
  <c r="M24" i="258"/>
  <c r="N23" i="258"/>
  <c r="M23" i="258"/>
  <c r="N22" i="258"/>
  <c r="M22" i="258"/>
  <c r="N21" i="258"/>
  <c r="M21" i="258"/>
  <c r="N20" i="258"/>
  <c r="M20" i="258"/>
  <c r="N19" i="258"/>
  <c r="M19" i="258"/>
  <c r="N18" i="258"/>
  <c r="M18" i="258"/>
  <c r="N17" i="258"/>
  <c r="M17" i="258"/>
  <c r="N16" i="258"/>
  <c r="M16" i="258"/>
  <c r="N15" i="258"/>
  <c r="M15" i="258"/>
  <c r="N14" i="258"/>
  <c r="N38" i="258" s="1"/>
  <c r="M14" i="258"/>
  <c r="M38" i="258" s="1"/>
  <c r="N37" i="260"/>
  <c r="M37" i="260"/>
  <c r="N36" i="260"/>
  <c r="M36" i="260"/>
  <c r="N35" i="260"/>
  <c r="M35" i="260"/>
  <c r="N34" i="260"/>
  <c r="M34" i="260"/>
  <c r="N33" i="260"/>
  <c r="M33" i="260"/>
  <c r="N32" i="260"/>
  <c r="M32" i="260"/>
  <c r="N31" i="260"/>
  <c r="M31" i="260"/>
  <c r="N30" i="260"/>
  <c r="M30" i="260"/>
  <c r="N29" i="260"/>
  <c r="M29" i="260"/>
  <c r="N28" i="260"/>
  <c r="M28" i="260"/>
  <c r="N27" i="260"/>
  <c r="M27" i="260"/>
  <c r="N26" i="260"/>
  <c r="M26" i="260"/>
  <c r="N25" i="260"/>
  <c r="M25" i="260"/>
  <c r="N24" i="260"/>
  <c r="M24" i="260"/>
  <c r="N23" i="260"/>
  <c r="M23" i="260"/>
  <c r="N22" i="260"/>
  <c r="M22" i="260"/>
  <c r="N21" i="260"/>
  <c r="M21" i="260"/>
  <c r="N20" i="260"/>
  <c r="M20" i="260"/>
  <c r="N19" i="260"/>
  <c r="M19" i="260"/>
  <c r="N18" i="260"/>
  <c r="M18" i="260"/>
  <c r="N17" i="260"/>
  <c r="M17" i="260"/>
  <c r="N16" i="260"/>
  <c r="M16" i="260"/>
  <c r="N15" i="260"/>
  <c r="M15" i="260"/>
  <c r="N14" i="260"/>
  <c r="N38" i="260" s="1"/>
  <c r="M14" i="260"/>
  <c r="M38" i="260" s="1"/>
  <c r="N37" i="262"/>
  <c r="M37" i="262"/>
  <c r="N36" i="262"/>
  <c r="M36" i="262"/>
  <c r="N35" i="262"/>
  <c r="M35" i="262"/>
  <c r="N34" i="262"/>
  <c r="M34" i="262"/>
  <c r="N33" i="262"/>
  <c r="M33" i="262"/>
  <c r="N32" i="262"/>
  <c r="M32" i="262"/>
  <c r="N31" i="262"/>
  <c r="M31" i="262"/>
  <c r="N30" i="262"/>
  <c r="M30" i="262"/>
  <c r="N29" i="262"/>
  <c r="M29" i="262"/>
  <c r="N28" i="262"/>
  <c r="M28" i="262"/>
  <c r="N27" i="262"/>
  <c r="M27" i="262"/>
  <c r="N26" i="262"/>
  <c r="M26" i="262"/>
  <c r="N25" i="262"/>
  <c r="M25" i="262"/>
  <c r="N24" i="262"/>
  <c r="M24" i="262"/>
  <c r="N23" i="262"/>
  <c r="M23" i="262"/>
  <c r="N22" i="262"/>
  <c r="M22" i="262"/>
  <c r="N21" i="262"/>
  <c r="M21" i="262"/>
  <c r="N20" i="262"/>
  <c r="M20" i="262"/>
  <c r="N19" i="262"/>
  <c r="M19" i="262"/>
  <c r="N18" i="262"/>
  <c r="M18" i="262"/>
  <c r="N17" i="262"/>
  <c r="M17" i="262"/>
  <c r="N16" i="262"/>
  <c r="M16" i="262"/>
  <c r="N15" i="262"/>
  <c r="M15" i="262"/>
  <c r="N14" i="262"/>
  <c r="N38" i="262" s="1"/>
  <c r="M14" i="262"/>
  <c r="M38" i="262" s="1"/>
  <c r="N37" i="265"/>
  <c r="M37" i="265"/>
  <c r="N36" i="265"/>
  <c r="M36" i="265"/>
  <c r="N35" i="265"/>
  <c r="M35" i="265"/>
  <c r="N34" i="265"/>
  <c r="M34" i="265"/>
  <c r="N33" i="265"/>
  <c r="M33" i="265"/>
  <c r="N32" i="265"/>
  <c r="M32" i="265"/>
  <c r="N31" i="265"/>
  <c r="M31" i="265"/>
  <c r="N30" i="265"/>
  <c r="M30" i="265"/>
  <c r="N29" i="265"/>
  <c r="M29" i="265"/>
  <c r="N28" i="265"/>
  <c r="M28" i="265"/>
  <c r="N27" i="265"/>
  <c r="M27" i="265"/>
  <c r="N26" i="265"/>
  <c r="M26" i="265"/>
  <c r="N25" i="265"/>
  <c r="M25" i="265"/>
  <c r="N24" i="265"/>
  <c r="M24" i="265"/>
  <c r="N23" i="265"/>
  <c r="M23" i="265"/>
  <c r="N22" i="265"/>
  <c r="M22" i="265"/>
  <c r="N21" i="265"/>
  <c r="M21" i="265"/>
  <c r="N20" i="265"/>
  <c r="M20" i="265"/>
  <c r="N19" i="265"/>
  <c r="M19" i="265"/>
  <c r="N18" i="265"/>
  <c r="M18" i="265"/>
  <c r="N17" i="265"/>
  <c r="M17" i="265"/>
  <c r="N16" i="265"/>
  <c r="M16" i="265"/>
  <c r="N15" i="265"/>
  <c r="M15" i="265"/>
  <c r="N14" i="265"/>
  <c r="N38" i="265" s="1"/>
  <c r="M14" i="265"/>
  <c r="M38" i="265" s="1"/>
  <c r="N37" i="267"/>
  <c r="M37" i="267"/>
  <c r="N36" i="267"/>
  <c r="M36" i="267"/>
  <c r="N35" i="267"/>
  <c r="M35" i="267"/>
  <c r="N34" i="267"/>
  <c r="M34" i="267"/>
  <c r="N33" i="267"/>
  <c r="M33" i="267"/>
  <c r="N32" i="267"/>
  <c r="M32" i="267"/>
  <c r="N31" i="267"/>
  <c r="M31" i="267"/>
  <c r="N30" i="267"/>
  <c r="M30" i="267"/>
  <c r="N29" i="267"/>
  <c r="M29" i="267"/>
  <c r="N28" i="267"/>
  <c r="M28" i="267"/>
  <c r="N27" i="267"/>
  <c r="M27" i="267"/>
  <c r="N26" i="267"/>
  <c r="M26" i="267"/>
  <c r="N25" i="267"/>
  <c r="M25" i="267"/>
  <c r="N24" i="267"/>
  <c r="M24" i="267"/>
  <c r="N23" i="267"/>
  <c r="M23" i="267"/>
  <c r="N22" i="267"/>
  <c r="M22" i="267"/>
  <c r="N21" i="267"/>
  <c r="M21" i="267"/>
  <c r="N20" i="267"/>
  <c r="M20" i="267"/>
  <c r="N19" i="267"/>
  <c r="M19" i="267"/>
  <c r="N18" i="267"/>
  <c r="M18" i="267"/>
  <c r="N17" i="267"/>
  <c r="M17" i="267"/>
  <c r="N16" i="267"/>
  <c r="M16" i="267"/>
  <c r="N15" i="267"/>
  <c r="M15" i="267"/>
  <c r="N14" i="267"/>
  <c r="N38" i="267" s="1"/>
  <c r="M14" i="267"/>
  <c r="M38" i="267" s="1"/>
  <c r="N37" i="269"/>
  <c r="M37" i="269"/>
  <c r="N36" i="269"/>
  <c r="M36" i="269"/>
  <c r="N35" i="269"/>
  <c r="M35" i="269"/>
  <c r="N34" i="269"/>
  <c r="M34" i="269"/>
  <c r="N33" i="269"/>
  <c r="M33" i="269"/>
  <c r="N32" i="269"/>
  <c r="M32" i="269"/>
  <c r="N31" i="269"/>
  <c r="M31" i="269"/>
  <c r="N30" i="269"/>
  <c r="M30" i="269"/>
  <c r="N29" i="269"/>
  <c r="M29" i="269"/>
  <c r="N28" i="269"/>
  <c r="M28" i="269"/>
  <c r="N27" i="269"/>
  <c r="M27" i="269"/>
  <c r="N26" i="269"/>
  <c r="M26" i="269"/>
  <c r="N25" i="269"/>
  <c r="M25" i="269"/>
  <c r="N24" i="269"/>
  <c r="M24" i="269"/>
  <c r="N23" i="269"/>
  <c r="M23" i="269"/>
  <c r="N22" i="269"/>
  <c r="M22" i="269"/>
  <c r="N21" i="269"/>
  <c r="M21" i="269"/>
  <c r="N20" i="269"/>
  <c r="M20" i="269"/>
  <c r="N19" i="269"/>
  <c r="M19" i="269"/>
  <c r="N18" i="269"/>
  <c r="M18" i="269"/>
  <c r="N17" i="269"/>
  <c r="M17" i="269"/>
  <c r="N16" i="269"/>
  <c r="M16" i="269"/>
  <c r="N15" i="269"/>
  <c r="M15" i="269"/>
  <c r="N14" i="269"/>
  <c r="N38" i="269" s="1"/>
  <c r="M14" i="269"/>
  <c r="M38" i="269" s="1"/>
  <c r="N37" i="271"/>
  <c r="M37" i="271"/>
  <c r="N36" i="271"/>
  <c r="M36" i="271"/>
  <c r="N35" i="271"/>
  <c r="M35" i="271"/>
  <c r="N34" i="271"/>
  <c r="M34" i="271"/>
  <c r="N33" i="271"/>
  <c r="M33" i="271"/>
  <c r="N32" i="271"/>
  <c r="M32" i="271"/>
  <c r="N31" i="271"/>
  <c r="M31" i="271"/>
  <c r="N30" i="271"/>
  <c r="M30" i="271"/>
  <c r="N29" i="271"/>
  <c r="M29" i="271"/>
  <c r="N28" i="271"/>
  <c r="M28" i="271"/>
  <c r="N27" i="271"/>
  <c r="M27" i="271"/>
  <c r="N26" i="271"/>
  <c r="M26" i="271"/>
  <c r="N25" i="271"/>
  <c r="M25" i="271"/>
  <c r="N24" i="271"/>
  <c r="M24" i="271"/>
  <c r="N23" i="271"/>
  <c r="M23" i="271"/>
  <c r="N22" i="271"/>
  <c r="M22" i="271"/>
  <c r="N21" i="271"/>
  <c r="M21" i="271"/>
  <c r="N20" i="271"/>
  <c r="M20" i="271"/>
  <c r="N19" i="271"/>
  <c r="M19" i="271"/>
  <c r="N18" i="271"/>
  <c r="M18" i="271"/>
  <c r="N17" i="271"/>
  <c r="M17" i="271"/>
  <c r="N16" i="271"/>
  <c r="M16" i="271"/>
  <c r="N15" i="271"/>
  <c r="M15" i="271"/>
  <c r="N14" i="271"/>
  <c r="N38" i="271" s="1"/>
  <c r="M14" i="271"/>
  <c r="M38" i="271" s="1"/>
  <c r="N37" i="273"/>
  <c r="M37" i="273"/>
  <c r="N36" i="273"/>
  <c r="M36" i="273"/>
  <c r="N35" i="273"/>
  <c r="M35" i="273"/>
  <c r="N34" i="273"/>
  <c r="M34" i="273"/>
  <c r="N33" i="273"/>
  <c r="M33" i="273"/>
  <c r="N32" i="273"/>
  <c r="M32" i="273"/>
  <c r="N31" i="273"/>
  <c r="M31" i="273"/>
  <c r="N30" i="273"/>
  <c r="M30" i="273"/>
  <c r="N29" i="273"/>
  <c r="M29" i="273"/>
  <c r="N28" i="273"/>
  <c r="M28" i="273"/>
  <c r="N27" i="273"/>
  <c r="M27" i="273"/>
  <c r="N26" i="273"/>
  <c r="M26" i="273"/>
  <c r="N25" i="273"/>
  <c r="M25" i="273"/>
  <c r="N24" i="273"/>
  <c r="M24" i="273"/>
  <c r="N23" i="273"/>
  <c r="M23" i="273"/>
  <c r="N22" i="273"/>
  <c r="M22" i="273"/>
  <c r="N21" i="273"/>
  <c r="M21" i="273"/>
  <c r="N20" i="273"/>
  <c r="M20" i="273"/>
  <c r="N19" i="273"/>
  <c r="M19" i="273"/>
  <c r="N18" i="273"/>
  <c r="M18" i="273"/>
  <c r="N17" i="273"/>
  <c r="M17" i="273"/>
  <c r="N16" i="273"/>
  <c r="M16" i="273"/>
  <c r="N15" i="273"/>
  <c r="M15" i="273"/>
  <c r="N14" i="273"/>
  <c r="N38" i="273" s="1"/>
  <c r="M14" i="273"/>
  <c r="M38" i="273" s="1"/>
  <c r="N37" i="275"/>
  <c r="M37" i="275"/>
  <c r="N36" i="275"/>
  <c r="M36" i="275"/>
  <c r="N35" i="275"/>
  <c r="M35" i="275"/>
  <c r="N34" i="275"/>
  <c r="M34" i="275"/>
  <c r="N33" i="275"/>
  <c r="M33" i="275"/>
  <c r="N32" i="275"/>
  <c r="M32" i="275"/>
  <c r="N31" i="275"/>
  <c r="M31" i="275"/>
  <c r="N30" i="275"/>
  <c r="M30" i="275"/>
  <c r="N29" i="275"/>
  <c r="M29" i="275"/>
  <c r="N28" i="275"/>
  <c r="M28" i="275"/>
  <c r="N27" i="275"/>
  <c r="M27" i="275"/>
  <c r="N26" i="275"/>
  <c r="M26" i="275"/>
  <c r="N25" i="275"/>
  <c r="M25" i="275"/>
  <c r="N24" i="275"/>
  <c r="M24" i="275"/>
  <c r="N23" i="275"/>
  <c r="M23" i="275"/>
  <c r="N22" i="275"/>
  <c r="M22" i="275"/>
  <c r="N21" i="275"/>
  <c r="M21" i="275"/>
  <c r="N20" i="275"/>
  <c r="M20" i="275"/>
  <c r="N19" i="275"/>
  <c r="M19" i="275"/>
  <c r="N18" i="275"/>
  <c r="M18" i="275"/>
  <c r="N17" i="275"/>
  <c r="M17" i="275"/>
  <c r="N16" i="275"/>
  <c r="M16" i="275"/>
  <c r="N15" i="275"/>
  <c r="M15" i="275"/>
  <c r="N14" i="275"/>
  <c r="N38" i="275" s="1"/>
  <c r="M14" i="275"/>
  <c r="M38" i="275" s="1"/>
  <c r="N37" i="277"/>
  <c r="M37" i="277"/>
  <c r="N36" i="277"/>
  <c r="M36" i="277"/>
  <c r="N35" i="277"/>
  <c r="M35" i="277"/>
  <c r="N34" i="277"/>
  <c r="M34" i="277"/>
  <c r="N33" i="277"/>
  <c r="M33" i="277"/>
  <c r="N32" i="277"/>
  <c r="M32" i="277"/>
  <c r="N31" i="277"/>
  <c r="M31" i="277"/>
  <c r="N30" i="277"/>
  <c r="M30" i="277"/>
  <c r="N29" i="277"/>
  <c r="M29" i="277"/>
  <c r="N28" i="277"/>
  <c r="M28" i="277"/>
  <c r="N27" i="277"/>
  <c r="M27" i="277"/>
  <c r="N26" i="277"/>
  <c r="M26" i="277"/>
  <c r="N25" i="277"/>
  <c r="M25" i="277"/>
  <c r="N24" i="277"/>
  <c r="M24" i="277"/>
  <c r="N23" i="277"/>
  <c r="M23" i="277"/>
  <c r="N22" i="277"/>
  <c r="M22" i="277"/>
  <c r="N21" i="277"/>
  <c r="M21" i="277"/>
  <c r="N20" i="277"/>
  <c r="M20" i="277"/>
  <c r="N19" i="277"/>
  <c r="M19" i="277"/>
  <c r="N18" i="277"/>
  <c r="M18" i="277"/>
  <c r="N17" i="277"/>
  <c r="M17" i="277"/>
  <c r="N16" i="277"/>
  <c r="M16" i="277"/>
  <c r="N15" i="277"/>
  <c r="M15" i="277"/>
  <c r="N14" i="277"/>
  <c r="N38" i="277" s="1"/>
  <c r="M14" i="277"/>
  <c r="M38" i="277" s="1"/>
  <c r="N37" i="279"/>
  <c r="M37" i="279"/>
  <c r="N36" i="279"/>
  <c r="M36" i="279"/>
  <c r="N35" i="279"/>
  <c r="M35" i="279"/>
  <c r="N34" i="279"/>
  <c r="M34" i="279"/>
  <c r="N33" i="279"/>
  <c r="M33" i="279"/>
  <c r="N32" i="279"/>
  <c r="M32" i="279"/>
  <c r="N31" i="279"/>
  <c r="M31" i="279"/>
  <c r="N30" i="279"/>
  <c r="M30" i="279"/>
  <c r="N29" i="279"/>
  <c r="M29" i="279"/>
  <c r="N28" i="279"/>
  <c r="M28" i="279"/>
  <c r="N27" i="279"/>
  <c r="M27" i="279"/>
  <c r="N26" i="279"/>
  <c r="M26" i="279"/>
  <c r="N25" i="279"/>
  <c r="M25" i="279"/>
  <c r="N24" i="279"/>
  <c r="M24" i="279"/>
  <c r="N23" i="279"/>
  <c r="M23" i="279"/>
  <c r="N22" i="279"/>
  <c r="M22" i="279"/>
  <c r="N21" i="279"/>
  <c r="M21" i="279"/>
  <c r="N20" i="279"/>
  <c r="M20" i="279"/>
  <c r="N19" i="279"/>
  <c r="M19" i="279"/>
  <c r="N18" i="279"/>
  <c r="M18" i="279"/>
  <c r="N17" i="279"/>
  <c r="M17" i="279"/>
  <c r="N16" i="279"/>
  <c r="M16" i="279"/>
  <c r="N15" i="279"/>
  <c r="M15" i="279"/>
  <c r="N14" i="279"/>
  <c r="N38" i="279" s="1"/>
  <c r="M14" i="279"/>
  <c r="M38" i="279" s="1"/>
  <c r="N37" i="281"/>
  <c r="M37" i="281"/>
  <c r="N36" i="281"/>
  <c r="M36" i="281"/>
  <c r="N35" i="281"/>
  <c r="M35" i="281"/>
  <c r="N34" i="281"/>
  <c r="M34" i="281"/>
  <c r="N33" i="281"/>
  <c r="M33" i="281"/>
  <c r="N32" i="281"/>
  <c r="M32" i="281"/>
  <c r="N31" i="281"/>
  <c r="M31" i="281"/>
  <c r="N30" i="281"/>
  <c r="M30" i="281"/>
  <c r="N29" i="281"/>
  <c r="M29" i="281"/>
  <c r="N28" i="281"/>
  <c r="M28" i="281"/>
  <c r="N27" i="281"/>
  <c r="M27" i="281"/>
  <c r="N26" i="281"/>
  <c r="M26" i="281"/>
  <c r="N25" i="281"/>
  <c r="M25" i="281"/>
  <c r="N24" i="281"/>
  <c r="M24" i="281"/>
  <c r="N23" i="281"/>
  <c r="M23" i="281"/>
  <c r="N22" i="281"/>
  <c r="M22" i="281"/>
  <c r="N21" i="281"/>
  <c r="M21" i="281"/>
  <c r="N20" i="281"/>
  <c r="M20" i="281"/>
  <c r="N19" i="281"/>
  <c r="M19" i="281"/>
  <c r="N18" i="281"/>
  <c r="M18" i="281"/>
  <c r="N17" i="281"/>
  <c r="M17" i="281"/>
  <c r="N16" i="281"/>
  <c r="M16" i="281"/>
  <c r="N15" i="281"/>
  <c r="M15" i="281"/>
  <c r="N14" i="281"/>
  <c r="N38" i="281" s="1"/>
  <c r="M14" i="281"/>
  <c r="M38" i="281" s="1"/>
  <c r="N37" i="283"/>
  <c r="M37" i="283"/>
  <c r="N36" i="283"/>
  <c r="M36" i="283"/>
  <c r="N35" i="283"/>
  <c r="M35" i="283"/>
  <c r="N34" i="283"/>
  <c r="M34" i="283"/>
  <c r="N33" i="283"/>
  <c r="M33" i="283"/>
  <c r="N32" i="283"/>
  <c r="M32" i="283"/>
  <c r="N31" i="283"/>
  <c r="M31" i="283"/>
  <c r="N30" i="283"/>
  <c r="M30" i="283"/>
  <c r="N29" i="283"/>
  <c r="M29" i="283"/>
  <c r="N28" i="283"/>
  <c r="M28" i="283"/>
  <c r="N27" i="283"/>
  <c r="M27" i="283"/>
  <c r="N26" i="283"/>
  <c r="M26" i="283"/>
  <c r="N25" i="283"/>
  <c r="M25" i="283"/>
  <c r="N24" i="283"/>
  <c r="M24" i="283"/>
  <c r="N23" i="283"/>
  <c r="M23" i="283"/>
  <c r="N22" i="283"/>
  <c r="M22" i="283"/>
  <c r="N21" i="283"/>
  <c r="M21" i="283"/>
  <c r="N20" i="283"/>
  <c r="M20" i="283"/>
  <c r="N19" i="283"/>
  <c r="M19" i="283"/>
  <c r="N18" i="283"/>
  <c r="M18" i="283"/>
  <c r="N17" i="283"/>
  <c r="M17" i="283"/>
  <c r="N16" i="283"/>
  <c r="M16" i="283"/>
  <c r="N15" i="283"/>
  <c r="M15" i="283"/>
  <c r="N14" i="283"/>
  <c r="N38" i="283" s="1"/>
  <c r="M14" i="283"/>
  <c r="M38" i="283" s="1"/>
  <c r="N37" i="285"/>
  <c r="M37" i="285"/>
  <c r="N36" i="285"/>
  <c r="M36" i="285"/>
  <c r="N35" i="285"/>
  <c r="M35" i="285"/>
  <c r="N34" i="285"/>
  <c r="M34" i="285"/>
  <c r="N33" i="285"/>
  <c r="M33" i="285"/>
  <c r="N32" i="285"/>
  <c r="M32" i="285"/>
  <c r="N31" i="285"/>
  <c r="M31" i="285"/>
  <c r="N30" i="285"/>
  <c r="M30" i="285"/>
  <c r="N29" i="285"/>
  <c r="M29" i="285"/>
  <c r="N28" i="285"/>
  <c r="M28" i="285"/>
  <c r="N27" i="285"/>
  <c r="M27" i="285"/>
  <c r="N26" i="285"/>
  <c r="M26" i="285"/>
  <c r="N25" i="285"/>
  <c r="M25" i="285"/>
  <c r="N24" i="285"/>
  <c r="M24" i="285"/>
  <c r="N23" i="285"/>
  <c r="M23" i="285"/>
  <c r="N22" i="285"/>
  <c r="M22" i="285"/>
  <c r="N21" i="285"/>
  <c r="M21" i="285"/>
  <c r="N20" i="285"/>
  <c r="M20" i="285"/>
  <c r="N19" i="285"/>
  <c r="M19" i="285"/>
  <c r="N18" i="285"/>
  <c r="M18" i="285"/>
  <c r="N17" i="285"/>
  <c r="M17" i="285"/>
  <c r="N16" i="285"/>
  <c r="M16" i="285"/>
  <c r="N15" i="285"/>
  <c r="M15" i="285"/>
  <c r="N14" i="285"/>
  <c r="N38" i="285" s="1"/>
  <c r="M14" i="285"/>
  <c r="M38" i="285" s="1"/>
  <c r="N37" i="287"/>
  <c r="M37" i="287"/>
  <c r="N36" i="287"/>
  <c r="M36" i="287"/>
  <c r="N35" i="287"/>
  <c r="M35" i="287"/>
  <c r="N34" i="287"/>
  <c r="M34" i="287"/>
  <c r="N33" i="287"/>
  <c r="M33" i="287"/>
  <c r="N32" i="287"/>
  <c r="M32" i="287"/>
  <c r="N31" i="287"/>
  <c r="M31" i="287"/>
  <c r="N30" i="287"/>
  <c r="M30" i="287"/>
  <c r="N29" i="287"/>
  <c r="M29" i="287"/>
  <c r="N28" i="287"/>
  <c r="M28" i="287"/>
  <c r="N27" i="287"/>
  <c r="M27" i="287"/>
  <c r="N26" i="287"/>
  <c r="M26" i="287"/>
  <c r="N25" i="287"/>
  <c r="M25" i="287"/>
  <c r="N24" i="287"/>
  <c r="M24" i="287"/>
  <c r="N23" i="287"/>
  <c r="M23" i="287"/>
  <c r="N22" i="287"/>
  <c r="M22" i="287"/>
  <c r="N21" i="287"/>
  <c r="M21" i="287"/>
  <c r="N20" i="287"/>
  <c r="M20" i="287"/>
  <c r="N19" i="287"/>
  <c r="M19" i="287"/>
  <c r="N18" i="287"/>
  <c r="M18" i="287"/>
  <c r="N17" i="287"/>
  <c r="M17" i="287"/>
  <c r="N16" i="287"/>
  <c r="M16" i="287"/>
  <c r="N15" i="287"/>
  <c r="M15" i="287"/>
  <c r="N14" i="287"/>
  <c r="N38" i="287" s="1"/>
  <c r="M14" i="287"/>
  <c r="M38" i="287" s="1"/>
  <c r="N37" i="284"/>
  <c r="M37" i="284"/>
  <c r="N36" i="284"/>
  <c r="M36" i="284"/>
  <c r="N35" i="284"/>
  <c r="M35" i="284"/>
  <c r="N34" i="284"/>
  <c r="M34" i="284"/>
  <c r="N33" i="284"/>
  <c r="M33" i="284"/>
  <c r="N32" i="284"/>
  <c r="M32" i="284"/>
  <c r="N31" i="284"/>
  <c r="M31" i="284"/>
  <c r="N30" i="284"/>
  <c r="M30" i="284"/>
  <c r="N29" i="284"/>
  <c r="M29" i="284"/>
  <c r="N28" i="284"/>
  <c r="M28" i="284"/>
  <c r="N27" i="284"/>
  <c r="M27" i="284"/>
  <c r="N26" i="284"/>
  <c r="M26" i="284"/>
  <c r="N25" i="284"/>
  <c r="M25" i="284"/>
  <c r="N24" i="284"/>
  <c r="M24" i="284"/>
  <c r="N23" i="284"/>
  <c r="M23" i="284"/>
  <c r="N22" i="284"/>
  <c r="M22" i="284"/>
  <c r="N21" i="284"/>
  <c r="M21" i="284"/>
  <c r="N20" i="284"/>
  <c r="M20" i="284"/>
  <c r="N19" i="284"/>
  <c r="M19" i="284"/>
  <c r="N18" i="284"/>
  <c r="M18" i="284"/>
  <c r="N17" i="284"/>
  <c r="M17" i="284"/>
  <c r="N16" i="284"/>
  <c r="M16" i="284"/>
  <c r="N15" i="284"/>
  <c r="M15" i="284"/>
  <c r="N14" i="284"/>
  <c r="N38" i="284" s="1"/>
  <c r="M14" i="284"/>
  <c r="M38" i="284" s="1"/>
  <c r="N37" i="290"/>
  <c r="M37" i="290"/>
  <c r="N36" i="290"/>
  <c r="M36" i="290"/>
  <c r="N35" i="290"/>
  <c r="M35" i="290"/>
  <c r="N34" i="290"/>
  <c r="M34" i="290"/>
  <c r="N33" i="290"/>
  <c r="M33" i="290"/>
  <c r="N32" i="290"/>
  <c r="M32" i="290"/>
  <c r="N31" i="290"/>
  <c r="M31" i="290"/>
  <c r="N30" i="290"/>
  <c r="M30" i="290"/>
  <c r="N29" i="290"/>
  <c r="M29" i="290"/>
  <c r="N28" i="290"/>
  <c r="M28" i="290"/>
  <c r="N27" i="290"/>
  <c r="M27" i="290"/>
  <c r="N26" i="290"/>
  <c r="M26" i="290"/>
  <c r="N25" i="290"/>
  <c r="M25" i="290"/>
  <c r="N24" i="290"/>
  <c r="M24" i="290"/>
  <c r="N23" i="290"/>
  <c r="M23" i="290"/>
  <c r="N22" i="290"/>
  <c r="M22" i="290"/>
  <c r="N21" i="290"/>
  <c r="M21" i="290"/>
  <c r="N20" i="290"/>
  <c r="M20" i="290"/>
  <c r="N19" i="290"/>
  <c r="M19" i="290"/>
  <c r="N18" i="290"/>
  <c r="M18" i="290"/>
  <c r="N17" i="290"/>
  <c r="M17" i="290"/>
  <c r="N16" i="290"/>
  <c r="M16" i="290"/>
  <c r="N15" i="290"/>
  <c r="M15" i="290"/>
  <c r="N14" i="290"/>
  <c r="N38" i="290" s="1"/>
  <c r="M14" i="290"/>
  <c r="M38" i="290" s="1"/>
  <c r="N37" i="293"/>
  <c r="M37" i="293"/>
  <c r="N36" i="293"/>
  <c r="M36" i="293"/>
  <c r="N35" i="293"/>
  <c r="M35" i="293"/>
  <c r="N34" i="293"/>
  <c r="M34" i="293"/>
  <c r="N33" i="293"/>
  <c r="M33" i="293"/>
  <c r="N32" i="293"/>
  <c r="M32" i="293"/>
  <c r="N31" i="293"/>
  <c r="M31" i="293"/>
  <c r="N30" i="293"/>
  <c r="M30" i="293"/>
  <c r="N29" i="293"/>
  <c r="M29" i="293"/>
  <c r="N28" i="293"/>
  <c r="M28" i="293"/>
  <c r="N27" i="293"/>
  <c r="M27" i="293"/>
  <c r="N26" i="293"/>
  <c r="M26" i="293"/>
  <c r="N25" i="293"/>
  <c r="M25" i="293"/>
  <c r="N24" i="293"/>
  <c r="M24" i="293"/>
  <c r="N23" i="293"/>
  <c r="M23" i="293"/>
  <c r="N22" i="293"/>
  <c r="M22" i="293"/>
  <c r="N21" i="293"/>
  <c r="M21" i="293"/>
  <c r="N20" i="293"/>
  <c r="M20" i="293"/>
  <c r="N19" i="293"/>
  <c r="M19" i="293"/>
  <c r="N18" i="293"/>
  <c r="M18" i="293"/>
  <c r="N17" i="293"/>
  <c r="M17" i="293"/>
  <c r="N16" i="293"/>
  <c r="M16" i="293"/>
  <c r="N15" i="293"/>
  <c r="M15" i="293"/>
  <c r="N14" i="293"/>
  <c r="N38" i="293" s="1"/>
  <c r="M14" i="293"/>
  <c r="M38" i="293" s="1"/>
  <c r="N37" i="295"/>
  <c r="M37" i="295"/>
  <c r="N36" i="295"/>
  <c r="M36" i="295"/>
  <c r="N35" i="295"/>
  <c r="M35" i="295"/>
  <c r="N34" i="295"/>
  <c r="M34" i="295"/>
  <c r="N33" i="295"/>
  <c r="M33" i="295"/>
  <c r="N32" i="295"/>
  <c r="M32" i="295"/>
  <c r="N31" i="295"/>
  <c r="M31" i="295"/>
  <c r="N30" i="295"/>
  <c r="M30" i="295"/>
  <c r="N29" i="295"/>
  <c r="M29" i="295"/>
  <c r="N28" i="295"/>
  <c r="M28" i="295"/>
  <c r="N27" i="295"/>
  <c r="M27" i="295"/>
  <c r="N26" i="295"/>
  <c r="M26" i="295"/>
  <c r="N25" i="295"/>
  <c r="M25" i="295"/>
  <c r="N24" i="295"/>
  <c r="M24" i="295"/>
  <c r="N23" i="295"/>
  <c r="M23" i="295"/>
  <c r="N22" i="295"/>
  <c r="M22" i="295"/>
  <c r="N21" i="295"/>
  <c r="M21" i="295"/>
  <c r="N20" i="295"/>
  <c r="M20" i="295"/>
  <c r="N19" i="295"/>
  <c r="M19" i="295"/>
  <c r="N18" i="295"/>
  <c r="M18" i="295"/>
  <c r="N17" i="295"/>
  <c r="M17" i="295"/>
  <c r="N16" i="295"/>
  <c r="M16" i="295"/>
  <c r="N15" i="295"/>
  <c r="M15" i="295"/>
  <c r="N14" i="295"/>
  <c r="N38" i="295" s="1"/>
  <c r="M14" i="295"/>
  <c r="M38" i="295" s="1"/>
  <c r="N37" i="297"/>
  <c r="M37" i="297"/>
  <c r="N36" i="297"/>
  <c r="M36" i="297"/>
  <c r="N35" i="297"/>
  <c r="M35" i="297"/>
  <c r="N34" i="297"/>
  <c r="M34" i="297"/>
  <c r="N33" i="297"/>
  <c r="M33" i="297"/>
  <c r="N32" i="297"/>
  <c r="M32" i="297"/>
  <c r="N31" i="297"/>
  <c r="M31" i="297"/>
  <c r="N30" i="297"/>
  <c r="M30" i="297"/>
  <c r="N29" i="297"/>
  <c r="M29" i="297"/>
  <c r="N28" i="297"/>
  <c r="M28" i="297"/>
  <c r="N27" i="297"/>
  <c r="M27" i="297"/>
  <c r="N26" i="297"/>
  <c r="M26" i="297"/>
  <c r="N25" i="297"/>
  <c r="M25" i="297"/>
  <c r="N24" i="297"/>
  <c r="M24" i="297"/>
  <c r="N23" i="297"/>
  <c r="M23" i="297"/>
  <c r="N22" i="297"/>
  <c r="M22" i="297"/>
  <c r="N21" i="297"/>
  <c r="M21" i="297"/>
  <c r="N20" i="297"/>
  <c r="M20" i="297"/>
  <c r="N19" i="297"/>
  <c r="M19" i="297"/>
  <c r="N18" i="297"/>
  <c r="M18" i="297"/>
  <c r="N17" i="297"/>
  <c r="M17" i="297"/>
  <c r="N16" i="297"/>
  <c r="M16" i="297"/>
  <c r="N15" i="297"/>
  <c r="M15" i="297"/>
  <c r="N14" i="297"/>
  <c r="N38" i="297" s="1"/>
  <c r="M14" i="297"/>
  <c r="M38" i="297" s="1"/>
  <c r="N37" i="299"/>
  <c r="M37" i="299"/>
  <c r="N36" i="299"/>
  <c r="M36" i="299"/>
  <c r="N35" i="299"/>
  <c r="M35" i="299"/>
  <c r="N34" i="299"/>
  <c r="M34" i="299"/>
  <c r="N33" i="299"/>
  <c r="M33" i="299"/>
  <c r="N32" i="299"/>
  <c r="M32" i="299"/>
  <c r="N31" i="299"/>
  <c r="M31" i="299"/>
  <c r="N30" i="299"/>
  <c r="M30" i="299"/>
  <c r="N29" i="299"/>
  <c r="M29" i="299"/>
  <c r="N28" i="299"/>
  <c r="M28" i="299"/>
  <c r="N27" i="299"/>
  <c r="M27" i="299"/>
  <c r="N26" i="299"/>
  <c r="M26" i="299"/>
  <c r="N25" i="299"/>
  <c r="M25" i="299"/>
  <c r="N24" i="299"/>
  <c r="M24" i="299"/>
  <c r="N23" i="299"/>
  <c r="M23" i="299"/>
  <c r="N22" i="299"/>
  <c r="M22" i="299"/>
  <c r="N21" i="299"/>
  <c r="M21" i="299"/>
  <c r="N20" i="299"/>
  <c r="M20" i="299"/>
  <c r="N19" i="299"/>
  <c r="M19" i="299"/>
  <c r="N18" i="299"/>
  <c r="M18" i="299"/>
  <c r="N17" i="299"/>
  <c r="M17" i="299"/>
  <c r="N16" i="299"/>
  <c r="M16" i="299"/>
  <c r="N15" i="299"/>
  <c r="M15" i="299"/>
  <c r="N14" i="299"/>
  <c r="N38" i="299" s="1"/>
  <c r="M14" i="299"/>
  <c r="M38" i="299" s="1"/>
  <c r="N37" i="301"/>
  <c r="M37" i="301"/>
  <c r="N36" i="301"/>
  <c r="M36" i="301"/>
  <c r="N35" i="301"/>
  <c r="M35" i="301"/>
  <c r="N34" i="301"/>
  <c r="M34" i="301"/>
  <c r="N33" i="301"/>
  <c r="M33" i="301"/>
  <c r="N32" i="301"/>
  <c r="M32" i="301"/>
  <c r="N31" i="301"/>
  <c r="M31" i="301"/>
  <c r="N30" i="301"/>
  <c r="M30" i="301"/>
  <c r="N29" i="301"/>
  <c r="M29" i="301"/>
  <c r="N28" i="301"/>
  <c r="M28" i="301"/>
  <c r="N27" i="301"/>
  <c r="M27" i="301"/>
  <c r="N26" i="301"/>
  <c r="M26" i="301"/>
  <c r="N25" i="301"/>
  <c r="M25" i="301"/>
  <c r="N24" i="301"/>
  <c r="M24" i="301"/>
  <c r="N23" i="301"/>
  <c r="M23" i="301"/>
  <c r="N22" i="301"/>
  <c r="M22" i="301"/>
  <c r="N21" i="301"/>
  <c r="M21" i="301"/>
  <c r="N20" i="301"/>
  <c r="M20" i="301"/>
  <c r="N19" i="301"/>
  <c r="M19" i="301"/>
  <c r="N18" i="301"/>
  <c r="M18" i="301"/>
  <c r="N17" i="301"/>
  <c r="M17" i="301"/>
  <c r="N16" i="301"/>
  <c r="M16" i="301"/>
  <c r="N15" i="301"/>
  <c r="M15" i="301"/>
  <c r="N14" i="301"/>
  <c r="N38" i="301" s="1"/>
  <c r="M14" i="301"/>
  <c r="M38" i="301" s="1"/>
  <c r="N37" i="298"/>
  <c r="M37" i="298"/>
  <c r="N36" i="298"/>
  <c r="M36" i="298"/>
  <c r="N35" i="298"/>
  <c r="M35" i="298"/>
  <c r="N34" i="298"/>
  <c r="M34" i="298"/>
  <c r="N33" i="298"/>
  <c r="M33" i="298"/>
  <c r="N32" i="298"/>
  <c r="M32" i="298"/>
  <c r="N31" i="298"/>
  <c r="M31" i="298"/>
  <c r="N30" i="298"/>
  <c r="M30" i="298"/>
  <c r="N29" i="298"/>
  <c r="M29" i="298"/>
  <c r="N28" i="298"/>
  <c r="M28" i="298"/>
  <c r="N27" i="298"/>
  <c r="M27" i="298"/>
  <c r="N26" i="298"/>
  <c r="M26" i="298"/>
  <c r="N25" i="298"/>
  <c r="M25" i="298"/>
  <c r="N24" i="298"/>
  <c r="M24" i="298"/>
  <c r="N23" i="298"/>
  <c r="M23" i="298"/>
  <c r="N22" i="298"/>
  <c r="M22" i="298"/>
  <c r="N21" i="298"/>
  <c r="M21" i="298"/>
  <c r="N20" i="298"/>
  <c r="M20" i="298"/>
  <c r="N19" i="298"/>
  <c r="M19" i="298"/>
  <c r="N18" i="298"/>
  <c r="M18" i="298"/>
  <c r="N17" i="298"/>
  <c r="M17" i="298"/>
  <c r="N16" i="298"/>
  <c r="M16" i="298"/>
  <c r="N15" i="298"/>
  <c r="M15" i="298"/>
  <c r="N14" i="298"/>
  <c r="N38" i="298" s="1"/>
  <c r="M14" i="298"/>
  <c r="M38" i="298" s="1"/>
  <c r="N37" i="304"/>
  <c r="M37" i="304"/>
  <c r="N36" i="304"/>
  <c r="M36" i="304"/>
  <c r="N35" i="304"/>
  <c r="M35" i="304"/>
  <c r="N34" i="304"/>
  <c r="M34" i="304"/>
  <c r="N33" i="304"/>
  <c r="M33" i="304"/>
  <c r="N32" i="304"/>
  <c r="M32" i="304"/>
  <c r="N31" i="304"/>
  <c r="M31" i="304"/>
  <c r="N30" i="304"/>
  <c r="M30" i="304"/>
  <c r="N29" i="304"/>
  <c r="M29" i="304"/>
  <c r="N28" i="304"/>
  <c r="M28" i="304"/>
  <c r="N27" i="304"/>
  <c r="M27" i="304"/>
  <c r="N26" i="304"/>
  <c r="M26" i="304"/>
  <c r="N25" i="304"/>
  <c r="M25" i="304"/>
  <c r="N24" i="304"/>
  <c r="M24" i="304"/>
  <c r="N23" i="304"/>
  <c r="M23" i="304"/>
  <c r="N22" i="304"/>
  <c r="M22" i="304"/>
  <c r="N21" i="304"/>
  <c r="M21" i="304"/>
  <c r="N20" i="304"/>
  <c r="M20" i="304"/>
  <c r="N19" i="304"/>
  <c r="M19" i="304"/>
  <c r="N18" i="304"/>
  <c r="M18" i="304"/>
  <c r="N17" i="304"/>
  <c r="M17" i="304"/>
  <c r="N16" i="304"/>
  <c r="M16" i="304"/>
  <c r="N15" i="304"/>
  <c r="M15" i="304"/>
  <c r="N14" i="304"/>
  <c r="N38" i="304" s="1"/>
  <c r="M14" i="304"/>
  <c r="M38" i="304" s="1"/>
  <c r="N37" i="306"/>
  <c r="M37" i="306"/>
  <c r="N36" i="306"/>
  <c r="M36" i="306"/>
  <c r="N35" i="306"/>
  <c r="M35" i="306"/>
  <c r="N34" i="306"/>
  <c r="M34" i="306"/>
  <c r="N33" i="306"/>
  <c r="M33" i="306"/>
  <c r="N32" i="306"/>
  <c r="M32" i="306"/>
  <c r="N31" i="306"/>
  <c r="M31" i="306"/>
  <c r="N30" i="306"/>
  <c r="M30" i="306"/>
  <c r="N29" i="306"/>
  <c r="M29" i="306"/>
  <c r="N28" i="306"/>
  <c r="M28" i="306"/>
  <c r="N27" i="306"/>
  <c r="M27" i="306"/>
  <c r="N26" i="306"/>
  <c r="M26" i="306"/>
  <c r="N25" i="306"/>
  <c r="M25" i="306"/>
  <c r="N24" i="306"/>
  <c r="M24" i="306"/>
  <c r="N23" i="306"/>
  <c r="M23" i="306"/>
  <c r="N22" i="306"/>
  <c r="M22" i="306"/>
  <c r="N21" i="306"/>
  <c r="M21" i="306"/>
  <c r="N20" i="306"/>
  <c r="M20" i="306"/>
  <c r="N19" i="306"/>
  <c r="M19" i="306"/>
  <c r="N18" i="306"/>
  <c r="M18" i="306"/>
  <c r="N17" i="306"/>
  <c r="M17" i="306"/>
  <c r="N16" i="306"/>
  <c r="M16" i="306"/>
  <c r="N15" i="306"/>
  <c r="M15" i="306"/>
  <c r="N14" i="306"/>
  <c r="N38" i="306" s="1"/>
  <c r="M14" i="306"/>
  <c r="M38" i="306" s="1"/>
  <c r="N37" i="308"/>
  <c r="M37" i="308"/>
  <c r="N36" i="308"/>
  <c r="M36" i="308"/>
  <c r="N35" i="308"/>
  <c r="M35" i="308"/>
  <c r="N34" i="308"/>
  <c r="M34" i="308"/>
  <c r="N33" i="308"/>
  <c r="M33" i="308"/>
  <c r="N32" i="308"/>
  <c r="M32" i="308"/>
  <c r="N31" i="308"/>
  <c r="M31" i="308"/>
  <c r="N30" i="308"/>
  <c r="M30" i="308"/>
  <c r="N29" i="308"/>
  <c r="M29" i="308"/>
  <c r="N28" i="308"/>
  <c r="M28" i="308"/>
  <c r="N27" i="308"/>
  <c r="M27" i="308"/>
  <c r="N26" i="308"/>
  <c r="M26" i="308"/>
  <c r="N25" i="308"/>
  <c r="M25" i="308"/>
  <c r="N24" i="308"/>
  <c r="M24" i="308"/>
  <c r="N23" i="308"/>
  <c r="M23" i="308"/>
  <c r="N22" i="308"/>
  <c r="M22" i="308"/>
  <c r="N21" i="308"/>
  <c r="M21" i="308"/>
  <c r="N20" i="308"/>
  <c r="M20" i="308"/>
  <c r="N19" i="308"/>
  <c r="M19" i="308"/>
  <c r="N18" i="308"/>
  <c r="M18" i="308"/>
  <c r="N17" i="308"/>
  <c r="M17" i="308"/>
  <c r="N16" i="308"/>
  <c r="M16" i="308"/>
  <c r="N15" i="308"/>
  <c r="M15" i="308"/>
  <c r="N14" i="308"/>
  <c r="N38" i="308" s="1"/>
  <c r="M14" i="308"/>
  <c r="M38" i="308" s="1"/>
  <c r="N37" i="309"/>
  <c r="M37" i="309"/>
  <c r="N36" i="309"/>
  <c r="M36" i="309"/>
  <c r="N35" i="309"/>
  <c r="M35" i="309"/>
  <c r="N34" i="309"/>
  <c r="M34" i="309"/>
  <c r="N33" i="309"/>
  <c r="M33" i="309"/>
  <c r="N32" i="309"/>
  <c r="M32" i="309"/>
  <c r="N31" i="309"/>
  <c r="M31" i="309"/>
  <c r="N30" i="309"/>
  <c r="M30" i="309"/>
  <c r="N29" i="309"/>
  <c r="M29" i="309"/>
  <c r="N28" i="309"/>
  <c r="M28" i="309"/>
  <c r="N27" i="309"/>
  <c r="M27" i="309"/>
  <c r="N26" i="309"/>
  <c r="M26" i="309"/>
  <c r="N25" i="309"/>
  <c r="M25" i="309"/>
  <c r="N24" i="309"/>
  <c r="M24" i="309"/>
  <c r="N23" i="309"/>
  <c r="M23" i="309"/>
  <c r="N22" i="309"/>
  <c r="M22" i="309"/>
  <c r="N21" i="309"/>
  <c r="M21" i="309"/>
  <c r="N20" i="309"/>
  <c r="M20" i="309"/>
  <c r="N19" i="309"/>
  <c r="M19" i="309"/>
  <c r="N18" i="309"/>
  <c r="M18" i="309"/>
  <c r="N17" i="309"/>
  <c r="M17" i="309"/>
  <c r="N16" i="309"/>
  <c r="M16" i="309"/>
  <c r="N15" i="309"/>
  <c r="M15" i="309"/>
  <c r="N14" i="309"/>
  <c r="N38" i="309" s="1"/>
  <c r="M14" i="309"/>
  <c r="M38" i="309" s="1"/>
  <c r="N37" i="250"/>
  <c r="M37" i="250"/>
  <c r="N36" i="250"/>
  <c r="M36" i="250"/>
  <c r="N35" i="250"/>
  <c r="M35" i="250"/>
  <c r="N34" i="250"/>
  <c r="M34" i="250"/>
  <c r="N33" i="250"/>
  <c r="M33" i="250"/>
  <c r="N32" i="250"/>
  <c r="M32" i="250"/>
  <c r="N31" i="250"/>
  <c r="M31" i="250"/>
  <c r="N30" i="250"/>
  <c r="M30" i="250"/>
  <c r="N29" i="250"/>
  <c r="M29" i="250"/>
  <c r="N28" i="250"/>
  <c r="M28" i="250"/>
  <c r="N27" i="250"/>
  <c r="M27" i="250"/>
  <c r="N26" i="250"/>
  <c r="M26" i="250"/>
  <c r="N25" i="250"/>
  <c r="M25" i="250"/>
  <c r="N24" i="250"/>
  <c r="M24" i="250"/>
  <c r="N23" i="250"/>
  <c r="M23" i="250"/>
  <c r="N22" i="250"/>
  <c r="M22" i="250"/>
  <c r="N21" i="250"/>
  <c r="M21" i="250"/>
  <c r="N20" i="250"/>
  <c r="M20" i="250"/>
  <c r="N19" i="250"/>
  <c r="M19" i="250"/>
  <c r="N18" i="250"/>
  <c r="M18" i="250"/>
  <c r="N17" i="250"/>
  <c r="M17" i="250"/>
  <c r="N16" i="250"/>
  <c r="M16" i="250"/>
  <c r="N15" i="250"/>
  <c r="M15" i="250"/>
  <c r="N14" i="250"/>
  <c r="N38" i="250" s="1"/>
  <c r="M14" i="250"/>
  <c r="M38" i="250" s="1"/>
  <c r="O39" i="250" l="1"/>
  <c r="M80" i="309"/>
  <c r="O66" i="309"/>
  <c r="P66" i="309" s="1"/>
  <c r="H64" i="309"/>
  <c r="M67" i="309" s="1"/>
  <c r="M68" i="309" s="1"/>
  <c r="M63" i="309"/>
  <c r="N80" i="309" s="1"/>
  <c r="L63" i="309"/>
  <c r="J63" i="309"/>
  <c r="J60" i="309"/>
  <c r="E60" i="309"/>
  <c r="J59" i="309"/>
  <c r="E59" i="309"/>
  <c r="J58" i="309"/>
  <c r="E58" i="309"/>
  <c r="J57" i="309"/>
  <c r="E57" i="309"/>
  <c r="J56" i="309"/>
  <c r="E56" i="309"/>
  <c r="J55" i="309"/>
  <c r="E55" i="309"/>
  <c r="J54" i="309"/>
  <c r="E54" i="309"/>
  <c r="J53" i="309"/>
  <c r="E53" i="309"/>
  <c r="J52" i="309"/>
  <c r="E52" i="309"/>
  <c r="J51" i="309"/>
  <c r="E51" i="309"/>
  <c r="J50" i="309"/>
  <c r="E50" i="309"/>
  <c r="J49" i="309"/>
  <c r="E49" i="309"/>
  <c r="J48" i="309"/>
  <c r="E48" i="309"/>
  <c r="J47" i="309"/>
  <c r="E47" i="309"/>
  <c r="J46" i="309"/>
  <c r="E46" i="309"/>
  <c r="J45" i="309"/>
  <c r="E45" i="309"/>
  <c r="J44" i="309"/>
  <c r="E44" i="309"/>
  <c r="J43" i="309"/>
  <c r="E43" i="309"/>
  <c r="J42" i="309"/>
  <c r="E42" i="309"/>
  <c r="J41" i="309"/>
  <c r="E41" i="309"/>
  <c r="J40" i="309"/>
  <c r="E40" i="309"/>
  <c r="J39" i="309"/>
  <c r="E39" i="309"/>
  <c r="J38" i="309"/>
  <c r="F38" i="309"/>
  <c r="F39" i="309" s="1"/>
  <c r="F40" i="309" s="1"/>
  <c r="F41" i="309" s="1"/>
  <c r="F42" i="309" s="1"/>
  <c r="F43" i="309" s="1"/>
  <c r="F44" i="309" s="1"/>
  <c r="F45" i="309" s="1"/>
  <c r="F46" i="309" s="1"/>
  <c r="F47" i="309" s="1"/>
  <c r="F48" i="309" s="1"/>
  <c r="F49" i="309" s="1"/>
  <c r="F50" i="309" s="1"/>
  <c r="F51" i="309" s="1"/>
  <c r="F52" i="309" s="1"/>
  <c r="F53" i="309" s="1"/>
  <c r="F54" i="309" s="1"/>
  <c r="F55" i="309" s="1"/>
  <c r="F56" i="309" s="1"/>
  <c r="F57" i="309" s="1"/>
  <c r="F58" i="309" s="1"/>
  <c r="F59" i="309" s="1"/>
  <c r="F60" i="309" s="1"/>
  <c r="E38" i="309"/>
  <c r="A38" i="309"/>
  <c r="A39" i="309" s="1"/>
  <c r="A40" i="309" s="1"/>
  <c r="A41" i="309" s="1"/>
  <c r="A42" i="309" s="1"/>
  <c r="A43" i="309" s="1"/>
  <c r="A44" i="309" s="1"/>
  <c r="A45" i="309" s="1"/>
  <c r="A46" i="309" s="1"/>
  <c r="A47" i="309" s="1"/>
  <c r="A48" i="309" s="1"/>
  <c r="A49" i="309" s="1"/>
  <c r="A50" i="309" s="1"/>
  <c r="A51" i="309" s="1"/>
  <c r="A52" i="309" s="1"/>
  <c r="A53" i="309" s="1"/>
  <c r="A54" i="309" s="1"/>
  <c r="A55" i="309" s="1"/>
  <c r="A56" i="309" s="1"/>
  <c r="A57" i="309" s="1"/>
  <c r="A58" i="309" s="1"/>
  <c r="A59" i="309" s="1"/>
  <c r="A60" i="309" s="1"/>
  <c r="J37" i="309"/>
  <c r="E37" i="309"/>
  <c r="J36" i="309"/>
  <c r="E36" i="309"/>
  <c r="J35" i="309"/>
  <c r="E35" i="309"/>
  <c r="J34" i="309"/>
  <c r="E34" i="309"/>
  <c r="J33" i="309"/>
  <c r="E33" i="309"/>
  <c r="J32" i="309"/>
  <c r="E32" i="309"/>
  <c r="J31" i="309"/>
  <c r="E31" i="309"/>
  <c r="J30" i="309"/>
  <c r="E30" i="309"/>
  <c r="J29" i="309"/>
  <c r="E29" i="309"/>
  <c r="J28" i="309"/>
  <c r="E28" i="309"/>
  <c r="J27" i="309"/>
  <c r="E27" i="309"/>
  <c r="J26" i="309"/>
  <c r="E26" i="309"/>
  <c r="J25" i="309"/>
  <c r="E25" i="309"/>
  <c r="J24" i="309"/>
  <c r="E24" i="309"/>
  <c r="J23" i="309"/>
  <c r="E23" i="309"/>
  <c r="J22" i="309"/>
  <c r="E22" i="309"/>
  <c r="J21" i="309"/>
  <c r="E21" i="309"/>
  <c r="J20" i="309"/>
  <c r="E20" i="309"/>
  <c r="J19" i="309"/>
  <c r="E19" i="309"/>
  <c r="J18" i="309"/>
  <c r="E18" i="309"/>
  <c r="J17" i="309"/>
  <c r="E17" i="309"/>
  <c r="J16" i="309"/>
  <c r="E16" i="309"/>
  <c r="J15" i="309"/>
  <c r="E15" i="309"/>
  <c r="J14" i="309"/>
  <c r="F14" i="309"/>
  <c r="F15" i="309" s="1"/>
  <c r="F16" i="309" s="1"/>
  <c r="F17" i="309" s="1"/>
  <c r="F18" i="309" s="1"/>
  <c r="F19" i="309" s="1"/>
  <c r="F20" i="309" s="1"/>
  <c r="F21" i="309" s="1"/>
  <c r="F22" i="309" s="1"/>
  <c r="F23" i="309" s="1"/>
  <c r="F24" i="309" s="1"/>
  <c r="F25" i="309" s="1"/>
  <c r="F26" i="309" s="1"/>
  <c r="F27" i="309" s="1"/>
  <c r="F28" i="309" s="1"/>
  <c r="F29" i="309" s="1"/>
  <c r="F30" i="309" s="1"/>
  <c r="F31" i="309" s="1"/>
  <c r="F32" i="309" s="1"/>
  <c r="F33" i="309" s="1"/>
  <c r="F34" i="309" s="1"/>
  <c r="F35" i="309" s="1"/>
  <c r="F36" i="309" s="1"/>
  <c r="E14" i="309"/>
  <c r="A14" i="309"/>
  <c r="A15" i="309" s="1"/>
  <c r="A16" i="309" s="1"/>
  <c r="A17" i="309" s="1"/>
  <c r="A18" i="309" s="1"/>
  <c r="A19" i="309" s="1"/>
  <c r="A20" i="309" s="1"/>
  <c r="A21" i="309" s="1"/>
  <c r="A22" i="309" s="1"/>
  <c r="A23" i="309" s="1"/>
  <c r="A24" i="309" s="1"/>
  <c r="A25" i="309" s="1"/>
  <c r="A26" i="309" s="1"/>
  <c r="A27" i="309" s="1"/>
  <c r="A28" i="309" s="1"/>
  <c r="A29" i="309" s="1"/>
  <c r="A30" i="309" s="1"/>
  <c r="A31" i="309" s="1"/>
  <c r="A32" i="309" s="1"/>
  <c r="A33" i="309" s="1"/>
  <c r="A34" i="309" s="1"/>
  <c r="A35" i="309" s="1"/>
  <c r="A36" i="309" s="1"/>
  <c r="J13" i="309"/>
  <c r="E13" i="309"/>
  <c r="N81" i="309" l="1"/>
  <c r="L81" i="309"/>
  <c r="M69" i="309"/>
  <c r="M80" i="308"/>
  <c r="M67" i="308"/>
  <c r="M68" i="308" s="1"/>
  <c r="O66" i="308"/>
  <c r="P66" i="308" s="1"/>
  <c r="H64" i="308"/>
  <c r="L63" i="308"/>
  <c r="M63" i="308" s="1"/>
  <c r="N80" i="308" s="1"/>
  <c r="J63" i="308"/>
  <c r="J60" i="308"/>
  <c r="E60" i="308"/>
  <c r="J59" i="308"/>
  <c r="E59" i="308"/>
  <c r="J58" i="308"/>
  <c r="E58" i="308"/>
  <c r="J57" i="308"/>
  <c r="E57" i="308"/>
  <c r="J56" i="308"/>
  <c r="E56" i="308"/>
  <c r="J55" i="308"/>
  <c r="E55" i="308"/>
  <c r="J54" i="308"/>
  <c r="E54" i="308"/>
  <c r="J53" i="308"/>
  <c r="E53" i="308"/>
  <c r="J52" i="308"/>
  <c r="E52" i="308"/>
  <c r="J51" i="308"/>
  <c r="E51" i="308"/>
  <c r="J50" i="308"/>
  <c r="E50" i="308"/>
  <c r="J49" i="308"/>
  <c r="E49" i="308"/>
  <c r="J48" i="308"/>
  <c r="E48" i="308"/>
  <c r="J47" i="308"/>
  <c r="E47" i="308"/>
  <c r="J46" i="308"/>
  <c r="E46" i="308"/>
  <c r="J45" i="308"/>
  <c r="E45" i="308"/>
  <c r="J44" i="308"/>
  <c r="E44" i="308"/>
  <c r="J43" i="308"/>
  <c r="E43" i="308"/>
  <c r="J42" i="308"/>
  <c r="E42" i="308"/>
  <c r="J41" i="308"/>
  <c r="E41" i="308"/>
  <c r="J40" i="308"/>
  <c r="E40" i="308"/>
  <c r="J39" i="308"/>
  <c r="E39" i="308"/>
  <c r="J38" i="308"/>
  <c r="F38" i="308"/>
  <c r="F39" i="308" s="1"/>
  <c r="F40" i="308" s="1"/>
  <c r="F41" i="308" s="1"/>
  <c r="F42" i="308" s="1"/>
  <c r="F43" i="308" s="1"/>
  <c r="F44" i="308" s="1"/>
  <c r="F45" i="308" s="1"/>
  <c r="F46" i="308" s="1"/>
  <c r="F47" i="308" s="1"/>
  <c r="F48" i="308" s="1"/>
  <c r="F49" i="308" s="1"/>
  <c r="F50" i="308" s="1"/>
  <c r="F51" i="308" s="1"/>
  <c r="F52" i="308" s="1"/>
  <c r="F53" i="308" s="1"/>
  <c r="F54" i="308" s="1"/>
  <c r="F55" i="308" s="1"/>
  <c r="F56" i="308" s="1"/>
  <c r="F57" i="308" s="1"/>
  <c r="F58" i="308" s="1"/>
  <c r="F59" i="308" s="1"/>
  <c r="F60" i="308" s="1"/>
  <c r="E38" i="308"/>
  <c r="A38" i="308"/>
  <c r="A39" i="308" s="1"/>
  <c r="A40" i="308" s="1"/>
  <c r="A41" i="308" s="1"/>
  <c r="A42" i="308" s="1"/>
  <c r="A43" i="308" s="1"/>
  <c r="A44" i="308" s="1"/>
  <c r="A45" i="308" s="1"/>
  <c r="A46" i="308" s="1"/>
  <c r="A47" i="308" s="1"/>
  <c r="A48" i="308" s="1"/>
  <c r="A49" i="308" s="1"/>
  <c r="A50" i="308" s="1"/>
  <c r="A51" i="308" s="1"/>
  <c r="A52" i="308" s="1"/>
  <c r="A53" i="308" s="1"/>
  <c r="A54" i="308" s="1"/>
  <c r="A55" i="308" s="1"/>
  <c r="A56" i="308" s="1"/>
  <c r="A57" i="308" s="1"/>
  <c r="A58" i="308" s="1"/>
  <c r="A59" i="308" s="1"/>
  <c r="A60" i="308" s="1"/>
  <c r="J37" i="308"/>
  <c r="E37" i="308"/>
  <c r="J36" i="308"/>
  <c r="E36" i="308"/>
  <c r="J35" i="308"/>
  <c r="E35" i="308"/>
  <c r="J34" i="308"/>
  <c r="E34" i="308"/>
  <c r="J33" i="308"/>
  <c r="E33" i="308"/>
  <c r="J32" i="308"/>
  <c r="E32" i="308"/>
  <c r="J31" i="308"/>
  <c r="E31" i="308"/>
  <c r="J30" i="308"/>
  <c r="E30" i="308"/>
  <c r="J29" i="308"/>
  <c r="E29" i="308"/>
  <c r="J28" i="308"/>
  <c r="E28" i="308"/>
  <c r="J27" i="308"/>
  <c r="E27" i="308"/>
  <c r="J26" i="308"/>
  <c r="E26" i="308"/>
  <c r="J25" i="308"/>
  <c r="E25" i="308"/>
  <c r="J24" i="308"/>
  <c r="E24" i="308"/>
  <c r="J23" i="308"/>
  <c r="E23" i="308"/>
  <c r="J22" i="308"/>
  <c r="E22" i="308"/>
  <c r="J21" i="308"/>
  <c r="E21" i="308"/>
  <c r="J20" i="308"/>
  <c r="E20" i="308"/>
  <c r="J19" i="308"/>
  <c r="E19" i="308"/>
  <c r="J18" i="308"/>
  <c r="E18" i="308"/>
  <c r="J17" i="308"/>
  <c r="E17" i="308"/>
  <c r="J16" i="308"/>
  <c r="E16" i="308"/>
  <c r="J15" i="308"/>
  <c r="E15" i="308"/>
  <c r="A15" i="308"/>
  <c r="A16" i="308" s="1"/>
  <c r="A17" i="308" s="1"/>
  <c r="A18" i="308" s="1"/>
  <c r="A19" i="308" s="1"/>
  <c r="A20" i="308" s="1"/>
  <c r="A21" i="308" s="1"/>
  <c r="A22" i="308" s="1"/>
  <c r="A23" i="308" s="1"/>
  <c r="A24" i="308" s="1"/>
  <c r="A25" i="308" s="1"/>
  <c r="A26" i="308" s="1"/>
  <c r="A27" i="308" s="1"/>
  <c r="A28" i="308" s="1"/>
  <c r="A29" i="308" s="1"/>
  <c r="A30" i="308" s="1"/>
  <c r="A31" i="308" s="1"/>
  <c r="A32" i="308" s="1"/>
  <c r="A33" i="308" s="1"/>
  <c r="A34" i="308" s="1"/>
  <c r="A35" i="308" s="1"/>
  <c r="A36" i="308" s="1"/>
  <c r="J14" i="308"/>
  <c r="F14" i="308"/>
  <c r="F15" i="308" s="1"/>
  <c r="F16" i="308" s="1"/>
  <c r="F17" i="308" s="1"/>
  <c r="F18" i="308" s="1"/>
  <c r="F19" i="308" s="1"/>
  <c r="F20" i="308" s="1"/>
  <c r="F21" i="308" s="1"/>
  <c r="F22" i="308" s="1"/>
  <c r="F23" i="308" s="1"/>
  <c r="F24" i="308" s="1"/>
  <c r="F25" i="308" s="1"/>
  <c r="F26" i="308" s="1"/>
  <c r="F27" i="308" s="1"/>
  <c r="F28" i="308" s="1"/>
  <c r="F29" i="308" s="1"/>
  <c r="F30" i="308" s="1"/>
  <c r="F31" i="308" s="1"/>
  <c r="F32" i="308" s="1"/>
  <c r="F33" i="308" s="1"/>
  <c r="F34" i="308" s="1"/>
  <c r="F35" i="308" s="1"/>
  <c r="F36" i="308" s="1"/>
  <c r="E14" i="308"/>
  <c r="A14" i="308"/>
  <c r="J13" i="308"/>
  <c r="E13" i="308"/>
  <c r="I64" i="309" l="1"/>
  <c r="M81" i="309"/>
  <c r="M69" i="308"/>
  <c r="N81" i="308"/>
  <c r="L81" i="308"/>
  <c r="M80" i="306"/>
  <c r="N80" i="306" s="1"/>
  <c r="P66" i="306"/>
  <c r="O66" i="306"/>
  <c r="H64" i="306"/>
  <c r="M67" i="306" s="1"/>
  <c r="M68" i="306" s="1"/>
  <c r="M63" i="306"/>
  <c r="J63" i="306"/>
  <c r="J60" i="306"/>
  <c r="E60" i="306"/>
  <c r="J59" i="306"/>
  <c r="E59" i="306"/>
  <c r="J58" i="306"/>
  <c r="E58" i="306"/>
  <c r="J57" i="306"/>
  <c r="E57" i="306"/>
  <c r="J56" i="306"/>
  <c r="E56" i="306"/>
  <c r="J55" i="306"/>
  <c r="E55" i="306"/>
  <c r="J54" i="306"/>
  <c r="E54" i="306"/>
  <c r="J53" i="306"/>
  <c r="E53" i="306"/>
  <c r="J52" i="306"/>
  <c r="E52" i="306"/>
  <c r="J51" i="306"/>
  <c r="E51" i="306"/>
  <c r="J50" i="306"/>
  <c r="E50" i="306"/>
  <c r="J49" i="306"/>
  <c r="E49" i="306"/>
  <c r="J48" i="306"/>
  <c r="E48" i="306"/>
  <c r="J47" i="306"/>
  <c r="E47" i="306"/>
  <c r="J46" i="306"/>
  <c r="E46" i="306"/>
  <c r="J45" i="306"/>
  <c r="E45" i="306"/>
  <c r="J44" i="306"/>
  <c r="E44" i="306"/>
  <c r="J43" i="306"/>
  <c r="E43" i="306"/>
  <c r="J42" i="306"/>
  <c r="E42" i="306"/>
  <c r="J41" i="306"/>
  <c r="E41" i="306"/>
  <c r="J40" i="306"/>
  <c r="E40" i="306"/>
  <c r="J39" i="306"/>
  <c r="E39" i="306"/>
  <c r="J38" i="306"/>
  <c r="F38" i="306"/>
  <c r="F39" i="306" s="1"/>
  <c r="F40" i="306" s="1"/>
  <c r="F41" i="306" s="1"/>
  <c r="F42" i="306" s="1"/>
  <c r="F43" i="306" s="1"/>
  <c r="F44" i="306" s="1"/>
  <c r="F45" i="306" s="1"/>
  <c r="F46" i="306" s="1"/>
  <c r="F47" i="306" s="1"/>
  <c r="F48" i="306" s="1"/>
  <c r="F49" i="306" s="1"/>
  <c r="F50" i="306" s="1"/>
  <c r="F51" i="306" s="1"/>
  <c r="F52" i="306" s="1"/>
  <c r="F53" i="306" s="1"/>
  <c r="F54" i="306" s="1"/>
  <c r="F55" i="306" s="1"/>
  <c r="F56" i="306" s="1"/>
  <c r="F57" i="306" s="1"/>
  <c r="F58" i="306" s="1"/>
  <c r="F59" i="306" s="1"/>
  <c r="F60" i="306" s="1"/>
  <c r="E38" i="306"/>
  <c r="A38" i="306"/>
  <c r="A39" i="306" s="1"/>
  <c r="A40" i="306" s="1"/>
  <c r="A41" i="306" s="1"/>
  <c r="A42" i="306" s="1"/>
  <c r="A43" i="306" s="1"/>
  <c r="A44" i="306" s="1"/>
  <c r="A45" i="306" s="1"/>
  <c r="A46" i="306" s="1"/>
  <c r="A47" i="306" s="1"/>
  <c r="A48" i="306" s="1"/>
  <c r="A49" i="306" s="1"/>
  <c r="A50" i="306" s="1"/>
  <c r="A51" i="306" s="1"/>
  <c r="A52" i="306" s="1"/>
  <c r="A53" i="306" s="1"/>
  <c r="A54" i="306" s="1"/>
  <c r="A55" i="306" s="1"/>
  <c r="A56" i="306" s="1"/>
  <c r="A57" i="306" s="1"/>
  <c r="A58" i="306" s="1"/>
  <c r="A59" i="306" s="1"/>
  <c r="A60" i="306" s="1"/>
  <c r="J37" i="306"/>
  <c r="E37" i="306"/>
  <c r="J36" i="306"/>
  <c r="E36" i="306"/>
  <c r="J35" i="306"/>
  <c r="E35" i="306"/>
  <c r="J34" i="306"/>
  <c r="E34" i="306"/>
  <c r="J33" i="306"/>
  <c r="E33" i="306"/>
  <c r="J32" i="306"/>
  <c r="E32" i="306"/>
  <c r="J31" i="306"/>
  <c r="E31" i="306"/>
  <c r="J30" i="306"/>
  <c r="E30" i="306"/>
  <c r="J29" i="306"/>
  <c r="E29" i="306"/>
  <c r="J28" i="306"/>
  <c r="E28" i="306"/>
  <c r="J27" i="306"/>
  <c r="E27" i="306"/>
  <c r="J26" i="306"/>
  <c r="E26" i="306"/>
  <c r="J25" i="306"/>
  <c r="E25" i="306"/>
  <c r="J24" i="306"/>
  <c r="E24" i="306"/>
  <c r="J23" i="306"/>
  <c r="E23" i="306"/>
  <c r="J22" i="306"/>
  <c r="E22" i="306"/>
  <c r="J21" i="306"/>
  <c r="E21" i="306"/>
  <c r="J20" i="306"/>
  <c r="E20" i="306"/>
  <c r="J19" i="306"/>
  <c r="E19" i="306"/>
  <c r="J18" i="306"/>
  <c r="E18" i="306"/>
  <c r="J17" i="306"/>
  <c r="E17" i="306"/>
  <c r="J16" i="306"/>
  <c r="E16" i="306"/>
  <c r="A16" i="306"/>
  <c r="A17" i="306" s="1"/>
  <c r="A18" i="306" s="1"/>
  <c r="A19" i="306" s="1"/>
  <c r="A20" i="306" s="1"/>
  <c r="A21" i="306" s="1"/>
  <c r="A22" i="306" s="1"/>
  <c r="A23" i="306" s="1"/>
  <c r="A24" i="306" s="1"/>
  <c r="A25" i="306" s="1"/>
  <c r="A26" i="306" s="1"/>
  <c r="A27" i="306" s="1"/>
  <c r="A28" i="306" s="1"/>
  <c r="A29" i="306" s="1"/>
  <c r="A30" i="306" s="1"/>
  <c r="A31" i="306" s="1"/>
  <c r="A32" i="306" s="1"/>
  <c r="A33" i="306" s="1"/>
  <c r="A34" i="306" s="1"/>
  <c r="A35" i="306" s="1"/>
  <c r="A36" i="306" s="1"/>
  <c r="J15" i="306"/>
  <c r="E15" i="306"/>
  <c r="A15" i="306"/>
  <c r="J14" i="306"/>
  <c r="F14" i="306"/>
  <c r="F15" i="306" s="1"/>
  <c r="F16" i="306" s="1"/>
  <c r="F17" i="306" s="1"/>
  <c r="F18" i="306" s="1"/>
  <c r="F19" i="306" s="1"/>
  <c r="F20" i="306" s="1"/>
  <c r="F21" i="306" s="1"/>
  <c r="F22" i="306" s="1"/>
  <c r="F23" i="306" s="1"/>
  <c r="F24" i="306" s="1"/>
  <c r="F25" i="306" s="1"/>
  <c r="F26" i="306" s="1"/>
  <c r="F27" i="306" s="1"/>
  <c r="F28" i="306" s="1"/>
  <c r="F29" i="306" s="1"/>
  <c r="F30" i="306" s="1"/>
  <c r="F31" i="306" s="1"/>
  <c r="F32" i="306" s="1"/>
  <c r="F33" i="306" s="1"/>
  <c r="F34" i="306" s="1"/>
  <c r="F35" i="306" s="1"/>
  <c r="F36" i="306" s="1"/>
  <c r="E14" i="306"/>
  <c r="A14" i="306"/>
  <c r="J13" i="306"/>
  <c r="E13" i="306"/>
  <c r="N67" i="309" l="1"/>
  <c r="N68" i="309" s="1"/>
  <c r="J64" i="309"/>
  <c r="I64" i="308"/>
  <c r="M81" i="308"/>
  <c r="M69" i="306"/>
  <c r="N81" i="306"/>
  <c r="L81" i="306"/>
  <c r="M80" i="304"/>
  <c r="L63" i="304"/>
  <c r="M63" i="304"/>
  <c r="N80" i="304"/>
  <c r="N81" i="304"/>
  <c r="L81" i="304"/>
  <c r="M81" i="304"/>
  <c r="H64" i="304"/>
  <c r="M67" i="304"/>
  <c r="M68" i="304"/>
  <c r="M69" i="304"/>
  <c r="I64" i="304"/>
  <c r="N67" i="304"/>
  <c r="N68" i="304"/>
  <c r="N69" i="304"/>
  <c r="P69" i="304"/>
  <c r="P68" i="304"/>
  <c r="O66" i="304"/>
  <c r="J63" i="304"/>
  <c r="P66" i="304"/>
  <c r="J64" i="304"/>
  <c r="J60" i="304"/>
  <c r="F38" i="304"/>
  <c r="F39" i="304"/>
  <c r="F40" i="304"/>
  <c r="F41" i="304"/>
  <c r="F42" i="304"/>
  <c r="F43" i="304"/>
  <c r="F44" i="304"/>
  <c r="F45" i="304"/>
  <c r="F46" i="304"/>
  <c r="F47" i="304"/>
  <c r="F48" i="304"/>
  <c r="F49" i="304"/>
  <c r="F50" i="304"/>
  <c r="F51" i="304"/>
  <c r="F52" i="304"/>
  <c r="F53" i="304"/>
  <c r="F54" i="304"/>
  <c r="F55" i="304"/>
  <c r="F56" i="304"/>
  <c r="F57" i="304"/>
  <c r="F58" i="304"/>
  <c r="F59" i="304"/>
  <c r="F60" i="304"/>
  <c r="E60" i="304"/>
  <c r="A38" i="304"/>
  <c r="A39" i="304"/>
  <c r="A40" i="304"/>
  <c r="A41" i="304"/>
  <c r="A42" i="304"/>
  <c r="A43" i="304"/>
  <c r="A44" i="304"/>
  <c r="A45" i="304"/>
  <c r="A46" i="304"/>
  <c r="A47" i="304"/>
  <c r="A48" i="304"/>
  <c r="A49" i="304"/>
  <c r="A50" i="304"/>
  <c r="A51" i="304"/>
  <c r="A52" i="304"/>
  <c r="A53" i="304"/>
  <c r="A54" i="304"/>
  <c r="A55" i="304"/>
  <c r="A56" i="304"/>
  <c r="A57" i="304"/>
  <c r="A58" i="304"/>
  <c r="A59" i="304"/>
  <c r="A60" i="304"/>
  <c r="J59" i="304"/>
  <c r="E59" i="304"/>
  <c r="J58" i="304"/>
  <c r="E58" i="304"/>
  <c r="J57" i="304"/>
  <c r="E57" i="304"/>
  <c r="J56" i="304"/>
  <c r="E56" i="304"/>
  <c r="J55" i="304"/>
  <c r="E55" i="304"/>
  <c r="J54" i="304"/>
  <c r="E54" i="304"/>
  <c r="J53" i="304"/>
  <c r="E53" i="304"/>
  <c r="J52" i="304"/>
  <c r="E52" i="304"/>
  <c r="J51" i="304"/>
  <c r="E51" i="304"/>
  <c r="J50" i="304"/>
  <c r="E50" i="304"/>
  <c r="J49" i="304"/>
  <c r="E49" i="304"/>
  <c r="J48" i="304"/>
  <c r="E48" i="304"/>
  <c r="J47" i="304"/>
  <c r="E47" i="304"/>
  <c r="J46" i="304"/>
  <c r="E46" i="304"/>
  <c r="J45" i="304"/>
  <c r="E45" i="304"/>
  <c r="J44" i="304"/>
  <c r="E44" i="304"/>
  <c r="J43" i="304"/>
  <c r="E43" i="304"/>
  <c r="J42" i="304"/>
  <c r="E42" i="304"/>
  <c r="J41" i="304"/>
  <c r="E41" i="304"/>
  <c r="J40" i="304"/>
  <c r="E40" i="304"/>
  <c r="J39" i="304"/>
  <c r="E39" i="304"/>
  <c r="J38" i="304"/>
  <c r="E38" i="304"/>
  <c r="J37" i="304"/>
  <c r="E37" i="304"/>
  <c r="J36" i="304"/>
  <c r="F14" i="304"/>
  <c r="F15" i="304"/>
  <c r="F16" i="304"/>
  <c r="F17" i="304"/>
  <c r="F18" i="304"/>
  <c r="F19" i="304"/>
  <c r="F20" i="304"/>
  <c r="F21" i="304"/>
  <c r="F22" i="304"/>
  <c r="F23" i="304"/>
  <c r="F24" i="304"/>
  <c r="F25" i="304"/>
  <c r="F26" i="304"/>
  <c r="F27" i="304"/>
  <c r="F28" i="304"/>
  <c r="F29" i="304"/>
  <c r="F30" i="304"/>
  <c r="F31" i="304"/>
  <c r="F32" i="304"/>
  <c r="F33" i="304"/>
  <c r="F34" i="304"/>
  <c r="F35" i="304"/>
  <c r="F36" i="304"/>
  <c r="E36" i="304"/>
  <c r="A14" i="304"/>
  <c r="A15" i="304"/>
  <c r="A16" i="304"/>
  <c r="A17" i="304"/>
  <c r="A18" i="304"/>
  <c r="A19" i="304"/>
  <c r="A20" i="304"/>
  <c r="A21" i="304"/>
  <c r="A22" i="304"/>
  <c r="A23" i="304"/>
  <c r="A24" i="304"/>
  <c r="A25" i="304"/>
  <c r="A26" i="304"/>
  <c r="A27" i="304"/>
  <c r="A28" i="304"/>
  <c r="A29" i="304"/>
  <c r="A30" i="304"/>
  <c r="A31" i="304"/>
  <c r="A32" i="304"/>
  <c r="A33" i="304"/>
  <c r="A34" i="304"/>
  <c r="A35" i="304"/>
  <c r="A36" i="304"/>
  <c r="J35" i="304"/>
  <c r="E35" i="304"/>
  <c r="J34" i="304"/>
  <c r="E34" i="304"/>
  <c r="J33" i="304"/>
  <c r="E33" i="304"/>
  <c r="J32" i="304"/>
  <c r="E32" i="304"/>
  <c r="J31" i="304"/>
  <c r="E31" i="304"/>
  <c r="J30" i="304"/>
  <c r="E30" i="304"/>
  <c r="J29" i="304"/>
  <c r="E29" i="304"/>
  <c r="J28" i="304"/>
  <c r="E28" i="304"/>
  <c r="J27" i="304"/>
  <c r="E27" i="304"/>
  <c r="J26" i="304"/>
  <c r="E26" i="304"/>
  <c r="J25" i="304"/>
  <c r="E25" i="304"/>
  <c r="J24" i="304"/>
  <c r="E24" i="304"/>
  <c r="J23" i="304"/>
  <c r="E23" i="304"/>
  <c r="J22" i="304"/>
  <c r="E22" i="304"/>
  <c r="J21" i="304"/>
  <c r="E21" i="304"/>
  <c r="J20" i="304"/>
  <c r="E20" i="304"/>
  <c r="J19" i="304"/>
  <c r="E19" i="304"/>
  <c r="J18" i="304"/>
  <c r="E18" i="304"/>
  <c r="J17" i="304"/>
  <c r="E17" i="304"/>
  <c r="J16" i="304"/>
  <c r="E16" i="304"/>
  <c r="J13" i="304"/>
  <c r="J14" i="304"/>
  <c r="J15" i="304"/>
  <c r="E13" i="304"/>
  <c r="E14" i="304"/>
  <c r="E15" i="304"/>
  <c r="M80" i="301"/>
  <c r="O66" i="301"/>
  <c r="J63" i="301"/>
  <c r="P66" i="301"/>
  <c r="H64" i="301"/>
  <c r="M67" i="301"/>
  <c r="M68" i="301"/>
  <c r="M63" i="301"/>
  <c r="N80" i="301"/>
  <c r="J60" i="301"/>
  <c r="E60" i="301"/>
  <c r="J59" i="301"/>
  <c r="E59" i="301"/>
  <c r="J58" i="301"/>
  <c r="E58" i="301"/>
  <c r="J57" i="301"/>
  <c r="E57" i="301"/>
  <c r="J56" i="301"/>
  <c r="E56" i="301"/>
  <c r="J55" i="301"/>
  <c r="E55" i="301"/>
  <c r="J54" i="301"/>
  <c r="E54" i="301"/>
  <c r="J53" i="301"/>
  <c r="E53" i="301"/>
  <c r="J52" i="301"/>
  <c r="E52" i="301"/>
  <c r="J51" i="301"/>
  <c r="E51" i="301"/>
  <c r="J50" i="301"/>
  <c r="E50" i="301"/>
  <c r="J49" i="301"/>
  <c r="E49" i="301"/>
  <c r="J48" i="301"/>
  <c r="E48" i="301"/>
  <c r="J47" i="301"/>
  <c r="E47" i="301"/>
  <c r="J46" i="301"/>
  <c r="E46" i="301"/>
  <c r="J45" i="301"/>
  <c r="E45" i="301"/>
  <c r="J44" i="301"/>
  <c r="E44" i="301"/>
  <c r="J43" i="301"/>
  <c r="E43" i="301"/>
  <c r="J42" i="301"/>
  <c r="E42" i="301"/>
  <c r="J41" i="301"/>
  <c r="E41" i="301"/>
  <c r="J40" i="301"/>
  <c r="E40" i="301"/>
  <c r="J39" i="301"/>
  <c r="E39" i="301"/>
  <c r="J38" i="301"/>
  <c r="F38" i="301"/>
  <c r="F39" i="301"/>
  <c r="F40" i="301"/>
  <c r="F41" i="301"/>
  <c r="F42" i="301"/>
  <c r="F43" i="301"/>
  <c r="F44" i="301"/>
  <c r="F45" i="301"/>
  <c r="F46" i="301"/>
  <c r="F47" i="301"/>
  <c r="F48" i="301"/>
  <c r="F49" i="301"/>
  <c r="F50" i="301"/>
  <c r="F51" i="301"/>
  <c r="F52" i="301"/>
  <c r="F53" i="301"/>
  <c r="F54" i="301"/>
  <c r="F55" i="301"/>
  <c r="F56" i="301"/>
  <c r="F57" i="301"/>
  <c r="F58" i="301"/>
  <c r="F59" i="301"/>
  <c r="F60" i="301"/>
  <c r="E38" i="301"/>
  <c r="A38" i="301"/>
  <c r="A39" i="301"/>
  <c r="A40" i="301"/>
  <c r="A41" i="301"/>
  <c r="A42" i="301"/>
  <c r="A43" i="301"/>
  <c r="A44" i="301"/>
  <c r="A45" i="301"/>
  <c r="A46" i="301"/>
  <c r="A47" i="301"/>
  <c r="A48" i="301"/>
  <c r="A49" i="301"/>
  <c r="A50" i="301"/>
  <c r="A51" i="301"/>
  <c r="A52" i="301"/>
  <c r="A53" i="301"/>
  <c r="A54" i="301"/>
  <c r="A55" i="301"/>
  <c r="A56" i="301"/>
  <c r="A57" i="301"/>
  <c r="A58" i="301"/>
  <c r="A59" i="301"/>
  <c r="A60" i="301"/>
  <c r="J37" i="301"/>
  <c r="E37" i="301"/>
  <c r="J36" i="301"/>
  <c r="E36" i="301"/>
  <c r="J35" i="301"/>
  <c r="E35" i="301"/>
  <c r="J34" i="301"/>
  <c r="E34" i="301"/>
  <c r="J33" i="301"/>
  <c r="E33" i="301"/>
  <c r="J32" i="301"/>
  <c r="E32" i="301"/>
  <c r="J31" i="301"/>
  <c r="E31" i="301"/>
  <c r="J30" i="301"/>
  <c r="E30" i="301"/>
  <c r="J29" i="301"/>
  <c r="E29" i="301"/>
  <c r="J28" i="301"/>
  <c r="E28" i="301"/>
  <c r="J27" i="301"/>
  <c r="E27" i="301"/>
  <c r="J26" i="301"/>
  <c r="E26" i="301"/>
  <c r="J25" i="301"/>
  <c r="E25" i="301"/>
  <c r="J24" i="301"/>
  <c r="E24" i="301"/>
  <c r="J23" i="301"/>
  <c r="E23" i="301"/>
  <c r="J22" i="301"/>
  <c r="E22" i="301"/>
  <c r="J21" i="301"/>
  <c r="E21" i="301"/>
  <c r="J20" i="301"/>
  <c r="E20" i="301"/>
  <c r="J19" i="301"/>
  <c r="E19" i="301"/>
  <c r="J18" i="301"/>
  <c r="E18" i="301"/>
  <c r="J17" i="301"/>
  <c r="E17" i="301"/>
  <c r="J16" i="301"/>
  <c r="E16" i="301"/>
  <c r="A14" i="301"/>
  <c r="A15" i="301"/>
  <c r="A16" i="301"/>
  <c r="A17" i="301"/>
  <c r="A18" i="301"/>
  <c r="A19" i="301"/>
  <c r="A20" i="301"/>
  <c r="A21" i="301"/>
  <c r="A22" i="301"/>
  <c r="A23" i="301"/>
  <c r="A24" i="301"/>
  <c r="A25" i="301"/>
  <c r="A26" i="301"/>
  <c r="A27" i="301"/>
  <c r="A28" i="301"/>
  <c r="A29" i="301"/>
  <c r="A30" i="301"/>
  <c r="A31" i="301"/>
  <c r="A32" i="301"/>
  <c r="A33" i="301"/>
  <c r="A34" i="301"/>
  <c r="A35" i="301"/>
  <c r="A36" i="301"/>
  <c r="J15" i="301"/>
  <c r="E15" i="301"/>
  <c r="J14" i="301"/>
  <c r="F14" i="301"/>
  <c r="F15" i="301"/>
  <c r="F16" i="301"/>
  <c r="F17" i="301"/>
  <c r="F18" i="301"/>
  <c r="F19" i="301"/>
  <c r="F20" i="301"/>
  <c r="F21" i="301"/>
  <c r="F22" i="301"/>
  <c r="F23" i="301"/>
  <c r="F24" i="301"/>
  <c r="F25" i="301"/>
  <c r="F26" i="301"/>
  <c r="F27" i="301"/>
  <c r="F28" i="301"/>
  <c r="F29" i="301"/>
  <c r="F30" i="301"/>
  <c r="F31" i="301"/>
  <c r="F32" i="301"/>
  <c r="F33" i="301"/>
  <c r="F34" i="301"/>
  <c r="F35" i="301"/>
  <c r="F36" i="301"/>
  <c r="E14" i="301"/>
  <c r="J13" i="301"/>
  <c r="E13" i="301"/>
  <c r="M69" i="301"/>
  <c r="N81" i="301"/>
  <c r="L81" i="301"/>
  <c r="M80" i="299"/>
  <c r="H64" i="299"/>
  <c r="M67" i="299"/>
  <c r="M68" i="299"/>
  <c r="O66" i="299"/>
  <c r="J63" i="299"/>
  <c r="P66" i="299"/>
  <c r="L63" i="299"/>
  <c r="M63" i="299"/>
  <c r="N80" i="299"/>
  <c r="J60" i="299"/>
  <c r="E60" i="299"/>
  <c r="J59" i="299"/>
  <c r="E59" i="299"/>
  <c r="J58" i="299"/>
  <c r="E58" i="299"/>
  <c r="J57" i="299"/>
  <c r="E57" i="299"/>
  <c r="J56" i="299"/>
  <c r="E56" i="299"/>
  <c r="J55" i="299"/>
  <c r="E55" i="299"/>
  <c r="J54" i="299"/>
  <c r="E54" i="299"/>
  <c r="J53" i="299"/>
  <c r="E53" i="299"/>
  <c r="J52" i="299"/>
  <c r="E52" i="299"/>
  <c r="J51" i="299"/>
  <c r="E51" i="299"/>
  <c r="J50" i="299"/>
  <c r="E50" i="299"/>
  <c r="J49" i="299"/>
  <c r="E49" i="299"/>
  <c r="J48" i="299"/>
  <c r="E48" i="299"/>
  <c r="J47" i="299"/>
  <c r="E47" i="299"/>
  <c r="J46" i="299"/>
  <c r="E46" i="299"/>
  <c r="J45" i="299"/>
  <c r="E45" i="299"/>
  <c r="J44" i="299"/>
  <c r="E44" i="299"/>
  <c r="J43" i="299"/>
  <c r="E43" i="299"/>
  <c r="J42" i="299"/>
  <c r="E42" i="299"/>
  <c r="J41" i="299"/>
  <c r="E41" i="299"/>
  <c r="J40" i="299"/>
  <c r="E40" i="299"/>
  <c r="J39" i="299"/>
  <c r="E39" i="299"/>
  <c r="J38" i="299"/>
  <c r="F38" i="299"/>
  <c r="F39" i="299"/>
  <c r="F40" i="299"/>
  <c r="F41" i="299"/>
  <c r="F42" i="299"/>
  <c r="F43" i="299"/>
  <c r="F44" i="299"/>
  <c r="F45" i="299"/>
  <c r="F46" i="299"/>
  <c r="F47" i="299"/>
  <c r="F48" i="299"/>
  <c r="F49" i="299"/>
  <c r="F50" i="299"/>
  <c r="F51" i="299"/>
  <c r="F52" i="299"/>
  <c r="F53" i="299"/>
  <c r="F54" i="299"/>
  <c r="F55" i="299"/>
  <c r="F56" i="299"/>
  <c r="F57" i="299"/>
  <c r="F58" i="299"/>
  <c r="F59" i="299"/>
  <c r="F60" i="299"/>
  <c r="E38" i="299"/>
  <c r="A38" i="299"/>
  <c r="A39" i="299"/>
  <c r="A40" i="299"/>
  <c r="A41" i="299"/>
  <c r="A42" i="299"/>
  <c r="A43" i="299"/>
  <c r="A44" i="299"/>
  <c r="A45" i="299"/>
  <c r="A46" i="299"/>
  <c r="A47" i="299"/>
  <c r="A48" i="299"/>
  <c r="A49" i="299"/>
  <c r="A50" i="299"/>
  <c r="A51" i="299"/>
  <c r="A52" i="299"/>
  <c r="A53" i="299"/>
  <c r="A54" i="299"/>
  <c r="A55" i="299"/>
  <c r="A56" i="299"/>
  <c r="A57" i="299"/>
  <c r="A58" i="299"/>
  <c r="A59" i="299"/>
  <c r="A60" i="299"/>
  <c r="J37" i="299"/>
  <c r="E37" i="299"/>
  <c r="J36" i="299"/>
  <c r="E36" i="299"/>
  <c r="J35" i="299"/>
  <c r="E35" i="299"/>
  <c r="J34" i="299"/>
  <c r="E34" i="299"/>
  <c r="J33" i="299"/>
  <c r="E33" i="299"/>
  <c r="J32" i="299"/>
  <c r="E32" i="299"/>
  <c r="J31" i="299"/>
  <c r="E31" i="299"/>
  <c r="J30" i="299"/>
  <c r="E30" i="299"/>
  <c r="J29" i="299"/>
  <c r="E29" i="299"/>
  <c r="J28" i="299"/>
  <c r="E28" i="299"/>
  <c r="J27" i="299"/>
  <c r="E27" i="299"/>
  <c r="J26" i="299"/>
  <c r="E26" i="299"/>
  <c r="J25" i="299"/>
  <c r="E25" i="299"/>
  <c r="J24" i="299"/>
  <c r="E24" i="299"/>
  <c r="J23" i="299"/>
  <c r="E23" i="299"/>
  <c r="J22" i="299"/>
  <c r="E22" i="299"/>
  <c r="J21" i="299"/>
  <c r="E21" i="299"/>
  <c r="J20" i="299"/>
  <c r="E20" i="299"/>
  <c r="J19" i="299"/>
  <c r="E19" i="299"/>
  <c r="J18" i="299"/>
  <c r="E18" i="299"/>
  <c r="J17" i="299"/>
  <c r="E17" i="299"/>
  <c r="J16" i="299"/>
  <c r="E16" i="299"/>
  <c r="J15" i="299"/>
  <c r="E15" i="299"/>
  <c r="A14" i="299"/>
  <c r="A15" i="299"/>
  <c r="A16" i="299"/>
  <c r="A17" i="299"/>
  <c r="A18" i="299"/>
  <c r="A19" i="299"/>
  <c r="A20" i="299"/>
  <c r="A21" i="299"/>
  <c r="A22" i="299"/>
  <c r="A23" i="299"/>
  <c r="A24" i="299"/>
  <c r="A25" i="299"/>
  <c r="A26" i="299"/>
  <c r="A27" i="299"/>
  <c r="A28" i="299"/>
  <c r="A29" i="299"/>
  <c r="A30" i="299"/>
  <c r="A31" i="299"/>
  <c r="A32" i="299"/>
  <c r="A33" i="299"/>
  <c r="A34" i="299"/>
  <c r="A35" i="299"/>
  <c r="A36" i="299"/>
  <c r="J14" i="299"/>
  <c r="F14" i="299"/>
  <c r="F15" i="299"/>
  <c r="F16" i="299"/>
  <c r="F17" i="299"/>
  <c r="F18" i="299"/>
  <c r="F19" i="299"/>
  <c r="F20" i="299"/>
  <c r="F21" i="299"/>
  <c r="F22" i="299"/>
  <c r="F23" i="299"/>
  <c r="F24" i="299"/>
  <c r="F25" i="299"/>
  <c r="F26" i="299"/>
  <c r="F27" i="299"/>
  <c r="F28" i="299"/>
  <c r="F29" i="299"/>
  <c r="F30" i="299"/>
  <c r="F31" i="299"/>
  <c r="F32" i="299"/>
  <c r="F33" i="299"/>
  <c r="F34" i="299"/>
  <c r="F35" i="299"/>
  <c r="F36" i="299"/>
  <c r="E14" i="299"/>
  <c r="J13" i="299"/>
  <c r="E13" i="299"/>
  <c r="M80" i="298"/>
  <c r="H64" i="298"/>
  <c r="M67" i="298"/>
  <c r="M68" i="298"/>
  <c r="M69" i="298"/>
  <c r="O66" i="298"/>
  <c r="J63" i="298"/>
  <c r="P66" i="298"/>
  <c r="M63" i="298"/>
  <c r="J60" i="298"/>
  <c r="E60" i="298"/>
  <c r="J59" i="298"/>
  <c r="E59" i="298"/>
  <c r="J58" i="298"/>
  <c r="E58" i="298"/>
  <c r="J57" i="298"/>
  <c r="E57" i="298"/>
  <c r="J56" i="298"/>
  <c r="E56" i="298"/>
  <c r="J55" i="298"/>
  <c r="E55" i="298"/>
  <c r="J54" i="298"/>
  <c r="E54" i="298"/>
  <c r="J53" i="298"/>
  <c r="E53" i="298"/>
  <c r="J52" i="298"/>
  <c r="E52" i="298"/>
  <c r="J51" i="298"/>
  <c r="E51" i="298"/>
  <c r="J50" i="298"/>
  <c r="E50" i="298"/>
  <c r="J49" i="298"/>
  <c r="E49" i="298"/>
  <c r="J48" i="298"/>
  <c r="E48" i="298"/>
  <c r="J47" i="298"/>
  <c r="E47" i="298"/>
  <c r="J46" i="298"/>
  <c r="E46" i="298"/>
  <c r="J45" i="298"/>
  <c r="E45" i="298"/>
  <c r="J44" i="298"/>
  <c r="E44" i="298"/>
  <c r="J43" i="298"/>
  <c r="E43" i="298"/>
  <c r="J42" i="298"/>
  <c r="E42" i="298"/>
  <c r="J41" i="298"/>
  <c r="E41" i="298"/>
  <c r="J40" i="298"/>
  <c r="E40" i="298"/>
  <c r="J39" i="298"/>
  <c r="E39" i="298"/>
  <c r="J38" i="298"/>
  <c r="F38" i="298"/>
  <c r="F39" i="298"/>
  <c r="F40" i="298"/>
  <c r="F41" i="298"/>
  <c r="F42" i="298"/>
  <c r="F43" i="298"/>
  <c r="F44" i="298"/>
  <c r="F45" i="298"/>
  <c r="F46" i="298"/>
  <c r="F47" i="298"/>
  <c r="F48" i="298"/>
  <c r="F49" i="298"/>
  <c r="F50" i="298"/>
  <c r="F51" i="298"/>
  <c r="F52" i="298"/>
  <c r="F53" i="298"/>
  <c r="F54" i="298"/>
  <c r="F55" i="298"/>
  <c r="F56" i="298"/>
  <c r="F57" i="298"/>
  <c r="F58" i="298"/>
  <c r="F59" i="298"/>
  <c r="F60" i="298"/>
  <c r="E38" i="298"/>
  <c r="A38" i="298"/>
  <c r="A39" i="298"/>
  <c r="A40" i="298"/>
  <c r="A41" i="298"/>
  <c r="A42" i="298"/>
  <c r="A43" i="298"/>
  <c r="A44" i="298"/>
  <c r="A45" i="298"/>
  <c r="A46" i="298"/>
  <c r="A47" i="298"/>
  <c r="A48" i="298"/>
  <c r="A49" i="298"/>
  <c r="A50" i="298"/>
  <c r="A51" i="298"/>
  <c r="A52" i="298"/>
  <c r="A53" i="298"/>
  <c r="A54" i="298"/>
  <c r="A55" i="298"/>
  <c r="A56" i="298"/>
  <c r="A57" i="298"/>
  <c r="A58" i="298"/>
  <c r="A59" i="298"/>
  <c r="A60" i="298"/>
  <c r="J37" i="298"/>
  <c r="E37" i="298"/>
  <c r="J36" i="298"/>
  <c r="E36" i="298"/>
  <c r="J35" i="298"/>
  <c r="E35" i="298"/>
  <c r="J34" i="298"/>
  <c r="E34" i="298"/>
  <c r="J33" i="298"/>
  <c r="E33" i="298"/>
  <c r="J32" i="298"/>
  <c r="E32" i="298"/>
  <c r="J31" i="298"/>
  <c r="E31" i="298"/>
  <c r="J30" i="298"/>
  <c r="E30" i="298"/>
  <c r="J29" i="298"/>
  <c r="E29" i="298"/>
  <c r="J28" i="298"/>
  <c r="E28" i="298"/>
  <c r="J27" i="298"/>
  <c r="E27" i="298"/>
  <c r="J26" i="298"/>
  <c r="E26" i="298"/>
  <c r="J25" i="298"/>
  <c r="E25" i="298"/>
  <c r="J24" i="298"/>
  <c r="E24" i="298"/>
  <c r="J23" i="298"/>
  <c r="E23" i="298"/>
  <c r="J22" i="298"/>
  <c r="E22" i="298"/>
  <c r="J21" i="298"/>
  <c r="E21" i="298"/>
  <c r="J20" i="298"/>
  <c r="E20" i="298"/>
  <c r="J19" i="298"/>
  <c r="E19" i="298"/>
  <c r="J18" i="298"/>
  <c r="E18" i="298"/>
  <c r="J17" i="298"/>
  <c r="E17" i="298"/>
  <c r="J16" i="298"/>
  <c r="E16" i="298"/>
  <c r="J15" i="298"/>
  <c r="E15" i="298"/>
  <c r="A14" i="298"/>
  <c r="A15" i="298"/>
  <c r="A16" i="298"/>
  <c r="A17" i="298"/>
  <c r="A18" i="298"/>
  <c r="A19" i="298"/>
  <c r="A20" i="298"/>
  <c r="A21" i="298"/>
  <c r="A22" i="298"/>
  <c r="A23" i="298"/>
  <c r="A24" i="298"/>
  <c r="A25" i="298"/>
  <c r="A26" i="298"/>
  <c r="A27" i="298"/>
  <c r="A28" i="298"/>
  <c r="A29" i="298"/>
  <c r="A30" i="298"/>
  <c r="A31" i="298"/>
  <c r="A32" i="298"/>
  <c r="A33" i="298"/>
  <c r="A34" i="298"/>
  <c r="A35" i="298"/>
  <c r="A36" i="298"/>
  <c r="J14" i="298"/>
  <c r="F14" i="298"/>
  <c r="F15" i="298"/>
  <c r="F16" i="298"/>
  <c r="F17" i="298"/>
  <c r="F18" i="298"/>
  <c r="F19" i="298"/>
  <c r="F20" i="298"/>
  <c r="F21" i="298"/>
  <c r="F22" i="298"/>
  <c r="F23" i="298"/>
  <c r="F24" i="298"/>
  <c r="F25" i="298"/>
  <c r="F26" i="298"/>
  <c r="F27" i="298"/>
  <c r="F28" i="298"/>
  <c r="F29" i="298"/>
  <c r="F30" i="298"/>
  <c r="F31" i="298"/>
  <c r="F32" i="298"/>
  <c r="F33" i="298"/>
  <c r="F34" i="298"/>
  <c r="F35" i="298"/>
  <c r="F36" i="298"/>
  <c r="E14" i="298"/>
  <c r="J13" i="298"/>
  <c r="E13" i="298"/>
  <c r="I64" i="301"/>
  <c r="M81" i="301"/>
  <c r="M69" i="299"/>
  <c r="N81" i="299"/>
  <c r="L81" i="299"/>
  <c r="N80" i="298"/>
  <c r="N81" i="298"/>
  <c r="L81" i="298"/>
  <c r="M80" i="297"/>
  <c r="O66" i="297"/>
  <c r="J63" i="297"/>
  <c r="P66" i="297"/>
  <c r="H64" i="297"/>
  <c r="M67" i="297"/>
  <c r="M68" i="297"/>
  <c r="M63" i="297"/>
  <c r="N80" i="297"/>
  <c r="J60" i="297"/>
  <c r="E60" i="297"/>
  <c r="J59" i="297"/>
  <c r="E59" i="297"/>
  <c r="J58" i="297"/>
  <c r="E58" i="297"/>
  <c r="J57" i="297"/>
  <c r="E57" i="297"/>
  <c r="J56" i="297"/>
  <c r="E56" i="297"/>
  <c r="J55" i="297"/>
  <c r="E55" i="297"/>
  <c r="J54" i="297"/>
  <c r="E54" i="297"/>
  <c r="J53" i="297"/>
  <c r="E53" i="297"/>
  <c r="J52" i="297"/>
  <c r="E52" i="297"/>
  <c r="J51" i="297"/>
  <c r="E51" i="297"/>
  <c r="J50" i="297"/>
  <c r="E50" i="297"/>
  <c r="J49" i="297"/>
  <c r="E49" i="297"/>
  <c r="J48" i="297"/>
  <c r="E48" i="297"/>
  <c r="J47" i="297"/>
  <c r="E47" i="297"/>
  <c r="J46" i="297"/>
  <c r="E46" i="297"/>
  <c r="J45" i="297"/>
  <c r="E45" i="297"/>
  <c r="J44" i="297"/>
  <c r="E44" i="297"/>
  <c r="J43" i="297"/>
  <c r="E43" i="297"/>
  <c r="J42" i="297"/>
  <c r="E42" i="297"/>
  <c r="J41" i="297"/>
  <c r="E41" i="297"/>
  <c r="J40" i="297"/>
  <c r="E40" i="297"/>
  <c r="J39" i="297"/>
  <c r="F38" i="297"/>
  <c r="F39" i="297"/>
  <c r="F40" i="297"/>
  <c r="F41" i="297"/>
  <c r="F42" i="297"/>
  <c r="F43" i="297"/>
  <c r="F44" i="297"/>
  <c r="F45" i="297"/>
  <c r="F46" i="297"/>
  <c r="F47" i="297"/>
  <c r="F48" i="297"/>
  <c r="F49" i="297"/>
  <c r="F50" i="297"/>
  <c r="F51" i="297"/>
  <c r="F52" i="297"/>
  <c r="F53" i="297"/>
  <c r="F54" i="297"/>
  <c r="F55" i="297"/>
  <c r="F56" i="297"/>
  <c r="F57" i="297"/>
  <c r="F58" i="297"/>
  <c r="F59" i="297"/>
  <c r="F60" i="297"/>
  <c r="E39" i="297"/>
  <c r="J38" i="297"/>
  <c r="E38" i="297"/>
  <c r="A38" i="297"/>
  <c r="A39" i="297"/>
  <c r="A40" i="297"/>
  <c r="A41" i="297"/>
  <c r="A42" i="297"/>
  <c r="A43" i="297"/>
  <c r="A44" i="297"/>
  <c r="A45" i="297"/>
  <c r="A46" i="297"/>
  <c r="A47" i="297"/>
  <c r="A48" i="297"/>
  <c r="A49" i="297"/>
  <c r="A50" i="297"/>
  <c r="A51" i="297"/>
  <c r="A52" i="297"/>
  <c r="A53" i="297"/>
  <c r="A54" i="297"/>
  <c r="A55" i="297"/>
  <c r="A56" i="297"/>
  <c r="A57" i="297"/>
  <c r="A58" i="297"/>
  <c r="A59" i="297"/>
  <c r="A60" i="297"/>
  <c r="J37" i="297"/>
  <c r="E37" i="297"/>
  <c r="J36" i="297"/>
  <c r="E36" i="297"/>
  <c r="J35" i="297"/>
  <c r="E35" i="297"/>
  <c r="J34" i="297"/>
  <c r="E34" i="297"/>
  <c r="J33" i="297"/>
  <c r="E33" i="297"/>
  <c r="J32" i="297"/>
  <c r="E32" i="297"/>
  <c r="J31" i="297"/>
  <c r="E31" i="297"/>
  <c r="J30" i="297"/>
  <c r="E30" i="297"/>
  <c r="J29" i="297"/>
  <c r="E29" i="297"/>
  <c r="J28" i="297"/>
  <c r="E28" i="297"/>
  <c r="J27" i="297"/>
  <c r="E27" i="297"/>
  <c r="J26" i="297"/>
  <c r="E26" i="297"/>
  <c r="J25" i="297"/>
  <c r="E25" i="297"/>
  <c r="J24" i="297"/>
  <c r="E24" i="297"/>
  <c r="J23" i="297"/>
  <c r="E23" i="297"/>
  <c r="J22" i="297"/>
  <c r="E22" i="297"/>
  <c r="J21" i="297"/>
  <c r="E21" i="297"/>
  <c r="J20" i="297"/>
  <c r="E20" i="297"/>
  <c r="J19" i="297"/>
  <c r="E19" i="297"/>
  <c r="J18" i="297"/>
  <c r="E18" i="297"/>
  <c r="J17" i="297"/>
  <c r="E17" i="297"/>
  <c r="J16" i="297"/>
  <c r="E16" i="297"/>
  <c r="A14" i="297"/>
  <c r="A15" i="297"/>
  <c r="A16" i="297"/>
  <c r="A17" i="297"/>
  <c r="A18" i="297"/>
  <c r="A19" i="297"/>
  <c r="A20" i="297"/>
  <c r="A21" i="297"/>
  <c r="A22" i="297"/>
  <c r="A23" i="297"/>
  <c r="A24" i="297"/>
  <c r="A25" i="297"/>
  <c r="A26" i="297"/>
  <c r="A27" i="297"/>
  <c r="A28" i="297"/>
  <c r="A29" i="297"/>
  <c r="A30" i="297"/>
  <c r="A31" i="297"/>
  <c r="A32" i="297"/>
  <c r="A33" i="297"/>
  <c r="A34" i="297"/>
  <c r="A35" i="297"/>
  <c r="A36" i="297"/>
  <c r="J15" i="297"/>
  <c r="E15" i="297"/>
  <c r="J14" i="297"/>
  <c r="F14" i="297"/>
  <c r="F15" i="297"/>
  <c r="F16" i="297"/>
  <c r="F17" i="297"/>
  <c r="F18" i="297"/>
  <c r="F19" i="297"/>
  <c r="F20" i="297"/>
  <c r="F21" i="297"/>
  <c r="F22" i="297"/>
  <c r="F23" i="297"/>
  <c r="F24" i="297"/>
  <c r="F25" i="297"/>
  <c r="F26" i="297"/>
  <c r="F27" i="297"/>
  <c r="F28" i="297"/>
  <c r="F29" i="297"/>
  <c r="F30" i="297"/>
  <c r="F31" i="297"/>
  <c r="F32" i="297"/>
  <c r="F33" i="297"/>
  <c r="F34" i="297"/>
  <c r="F35" i="297"/>
  <c r="F36" i="297"/>
  <c r="E14" i="297"/>
  <c r="J13" i="297"/>
  <c r="E13" i="297"/>
  <c r="N67" i="301"/>
  <c r="N68" i="301"/>
  <c r="J64" i="301"/>
  <c r="I64" i="299"/>
  <c r="M81" i="299"/>
  <c r="I64" i="298"/>
  <c r="M81" i="298"/>
  <c r="M69" i="297"/>
  <c r="N81" i="297"/>
  <c r="L81" i="297"/>
  <c r="M80" i="295"/>
  <c r="O66" i="295"/>
  <c r="J63" i="295"/>
  <c r="P66" i="295"/>
  <c r="H64" i="295"/>
  <c r="M67" i="295"/>
  <c r="M68" i="295"/>
  <c r="L63" i="295"/>
  <c r="M63" i="295"/>
  <c r="N80" i="295"/>
  <c r="J60" i="295"/>
  <c r="E60" i="295"/>
  <c r="J59" i="295"/>
  <c r="E59" i="295"/>
  <c r="J58" i="295"/>
  <c r="E58" i="295"/>
  <c r="J57" i="295"/>
  <c r="E57" i="295"/>
  <c r="J56" i="295"/>
  <c r="E56" i="295"/>
  <c r="J55" i="295"/>
  <c r="E55" i="295"/>
  <c r="J54" i="295"/>
  <c r="E54" i="295"/>
  <c r="J53" i="295"/>
  <c r="E53" i="295"/>
  <c r="J52" i="295"/>
  <c r="E52" i="295"/>
  <c r="J51" i="295"/>
  <c r="E51" i="295"/>
  <c r="J50" i="295"/>
  <c r="E50" i="295"/>
  <c r="J49" i="295"/>
  <c r="E49" i="295"/>
  <c r="J48" i="295"/>
  <c r="E48" i="295"/>
  <c r="J47" i="295"/>
  <c r="E47" i="295"/>
  <c r="J46" i="295"/>
  <c r="E46" i="295"/>
  <c r="J45" i="295"/>
  <c r="E45" i="295"/>
  <c r="J44" i="295"/>
  <c r="E44" i="295"/>
  <c r="J43" i="295"/>
  <c r="E43" i="295"/>
  <c r="J42" i="295"/>
  <c r="E42" i="295"/>
  <c r="J41" i="295"/>
  <c r="E41" i="295"/>
  <c r="J40" i="295"/>
  <c r="E40" i="295"/>
  <c r="J39" i="295"/>
  <c r="E39" i="295"/>
  <c r="J38" i="295"/>
  <c r="F38" i="295"/>
  <c r="F39" i="295"/>
  <c r="F40" i="295"/>
  <c r="F41" i="295"/>
  <c r="F42" i="295"/>
  <c r="F43" i="295"/>
  <c r="F44" i="295"/>
  <c r="F45" i="295"/>
  <c r="F46" i="295"/>
  <c r="F47" i="295"/>
  <c r="F48" i="295"/>
  <c r="F49" i="295"/>
  <c r="F50" i="295"/>
  <c r="F51" i="295"/>
  <c r="F52" i="295"/>
  <c r="F53" i="295"/>
  <c r="F54" i="295"/>
  <c r="F55" i="295"/>
  <c r="F56" i="295"/>
  <c r="F57" i="295"/>
  <c r="F58" i="295"/>
  <c r="F59" i="295"/>
  <c r="F60" i="295"/>
  <c r="E38" i="295"/>
  <c r="A38" i="295"/>
  <c r="A39" i="295"/>
  <c r="A40" i="295"/>
  <c r="A41" i="295"/>
  <c r="A42" i="295"/>
  <c r="A43" i="295"/>
  <c r="A44" i="295"/>
  <c r="A45" i="295"/>
  <c r="A46" i="295"/>
  <c r="A47" i="295"/>
  <c r="A48" i="295"/>
  <c r="A49" i="295"/>
  <c r="A50" i="295"/>
  <c r="A51" i="295"/>
  <c r="A52" i="295"/>
  <c r="A53" i="295"/>
  <c r="A54" i="295"/>
  <c r="A55" i="295"/>
  <c r="A56" i="295"/>
  <c r="A57" i="295"/>
  <c r="A58" i="295"/>
  <c r="A59" i="295"/>
  <c r="A60" i="295"/>
  <c r="J37" i="295"/>
  <c r="E37" i="295"/>
  <c r="J36" i="295"/>
  <c r="E36" i="295"/>
  <c r="J35" i="295"/>
  <c r="E35" i="295"/>
  <c r="J34" i="295"/>
  <c r="E34" i="295"/>
  <c r="J33" i="295"/>
  <c r="E33" i="295"/>
  <c r="J32" i="295"/>
  <c r="E32" i="295"/>
  <c r="J31" i="295"/>
  <c r="E31" i="295"/>
  <c r="J30" i="295"/>
  <c r="E30" i="295"/>
  <c r="J29" i="295"/>
  <c r="E29" i="295"/>
  <c r="J28" i="295"/>
  <c r="E28" i="295"/>
  <c r="J27" i="295"/>
  <c r="E27" i="295"/>
  <c r="J26" i="295"/>
  <c r="E26" i="295"/>
  <c r="J25" i="295"/>
  <c r="E25" i="295"/>
  <c r="J24" i="295"/>
  <c r="E24" i="295"/>
  <c r="J23" i="295"/>
  <c r="E23" i="295"/>
  <c r="J22" i="295"/>
  <c r="E22" i="295"/>
  <c r="J21" i="295"/>
  <c r="E21" i="295"/>
  <c r="J20" i="295"/>
  <c r="E20" i="295"/>
  <c r="J19" i="295"/>
  <c r="E19" i="295"/>
  <c r="J18" i="295"/>
  <c r="E18" i="295"/>
  <c r="J17" i="295"/>
  <c r="E17" i="295"/>
  <c r="J16" i="295"/>
  <c r="E16" i="295"/>
  <c r="J15" i="295"/>
  <c r="F14" i="295"/>
  <c r="F15" i="295"/>
  <c r="F16" i="295"/>
  <c r="F17" i="295"/>
  <c r="F18" i="295"/>
  <c r="F19" i="295"/>
  <c r="F20" i="295"/>
  <c r="F21" i="295"/>
  <c r="F22" i="295"/>
  <c r="F23" i="295"/>
  <c r="F24" i="295"/>
  <c r="F25" i="295"/>
  <c r="F26" i="295"/>
  <c r="F27" i="295"/>
  <c r="F28" i="295"/>
  <c r="F29" i="295"/>
  <c r="F30" i="295"/>
  <c r="F31" i="295"/>
  <c r="F32" i="295"/>
  <c r="F33" i="295"/>
  <c r="F34" i="295"/>
  <c r="F35" i="295"/>
  <c r="F36" i="295"/>
  <c r="E15" i="295"/>
  <c r="J14" i="295"/>
  <c r="E14" i="295"/>
  <c r="A14" i="295"/>
  <c r="A15" i="295"/>
  <c r="A16" i="295"/>
  <c r="A17" i="295"/>
  <c r="A18" i="295"/>
  <c r="A19" i="295"/>
  <c r="A20" i="295"/>
  <c r="A21" i="295"/>
  <c r="A22" i="295"/>
  <c r="A23" i="295"/>
  <c r="A24" i="295"/>
  <c r="A25" i="295"/>
  <c r="A26" i="295"/>
  <c r="A27" i="295"/>
  <c r="A28" i="295"/>
  <c r="A29" i="295"/>
  <c r="A30" i="295"/>
  <c r="A31" i="295"/>
  <c r="A32" i="295"/>
  <c r="A33" i="295"/>
  <c r="A34" i="295"/>
  <c r="A35" i="295"/>
  <c r="A36" i="295"/>
  <c r="J13" i="295"/>
  <c r="E13" i="295"/>
  <c r="N69" i="301"/>
  <c r="P69" i="301"/>
  <c r="P68" i="301"/>
  <c r="N67" i="299"/>
  <c r="N68" i="299"/>
  <c r="J64" i="299"/>
  <c r="N67" i="298"/>
  <c r="N68" i="298"/>
  <c r="J64" i="298"/>
  <c r="I64" i="297"/>
  <c r="M81" i="297"/>
  <c r="M69" i="295"/>
  <c r="N81" i="295"/>
  <c r="L81" i="295"/>
  <c r="M80" i="293"/>
  <c r="H64" i="293"/>
  <c r="M67" i="293"/>
  <c r="M68" i="293"/>
  <c r="O66" i="293"/>
  <c r="J63" i="293"/>
  <c r="P66" i="293"/>
  <c r="L63" i="293"/>
  <c r="M63" i="293"/>
  <c r="N80" i="293"/>
  <c r="J60" i="293"/>
  <c r="E60" i="293"/>
  <c r="J59" i="293"/>
  <c r="E59" i="293"/>
  <c r="J58" i="293"/>
  <c r="E58" i="293"/>
  <c r="J57" i="293"/>
  <c r="E57" i="293"/>
  <c r="J56" i="293"/>
  <c r="E56" i="293"/>
  <c r="J55" i="293"/>
  <c r="E55" i="293"/>
  <c r="J54" i="293"/>
  <c r="E54" i="293"/>
  <c r="J53" i="293"/>
  <c r="E53" i="293"/>
  <c r="J52" i="293"/>
  <c r="E52" i="293"/>
  <c r="J51" i="293"/>
  <c r="E51" i="293"/>
  <c r="J50" i="293"/>
  <c r="E50" i="293"/>
  <c r="J49" i="293"/>
  <c r="E49" i="293"/>
  <c r="J48" i="293"/>
  <c r="E48" i="293"/>
  <c r="J47" i="293"/>
  <c r="E47" i="293"/>
  <c r="J46" i="293"/>
  <c r="E46" i="293"/>
  <c r="J45" i="293"/>
  <c r="E45" i="293"/>
  <c r="J44" i="293"/>
  <c r="E44" i="293"/>
  <c r="J43" i="293"/>
  <c r="E43" i="293"/>
  <c r="J42" i="293"/>
  <c r="E42" i="293"/>
  <c r="J41" i="293"/>
  <c r="E41" i="293"/>
  <c r="J40" i="293"/>
  <c r="E40" i="293"/>
  <c r="J39" i="293"/>
  <c r="E39" i="293"/>
  <c r="J38" i="293"/>
  <c r="F38" i="293"/>
  <c r="F39" i="293"/>
  <c r="F40" i="293"/>
  <c r="F41" i="293"/>
  <c r="F42" i="293"/>
  <c r="F43" i="293"/>
  <c r="F44" i="293"/>
  <c r="F45" i="293"/>
  <c r="F46" i="293"/>
  <c r="F47" i="293"/>
  <c r="F48" i="293"/>
  <c r="F49" i="293"/>
  <c r="F50" i="293"/>
  <c r="F51" i="293"/>
  <c r="F52" i="293"/>
  <c r="F53" i="293"/>
  <c r="F54" i="293"/>
  <c r="F55" i="293"/>
  <c r="F56" i="293"/>
  <c r="F57" i="293"/>
  <c r="F58" i="293"/>
  <c r="F59" i="293"/>
  <c r="F60" i="293"/>
  <c r="E38" i="293"/>
  <c r="E13" i="293"/>
  <c r="E14" i="293"/>
  <c r="E15" i="293"/>
  <c r="E16" i="293"/>
  <c r="E17" i="293"/>
  <c r="E18" i="293"/>
  <c r="E19" i="293"/>
  <c r="E20" i="293"/>
  <c r="E21" i="293"/>
  <c r="E22" i="293"/>
  <c r="E23" i="293"/>
  <c r="E24" i="293"/>
  <c r="E25" i="293"/>
  <c r="E26" i="293"/>
  <c r="E27" i="293"/>
  <c r="E28" i="293"/>
  <c r="E29" i="293"/>
  <c r="E30" i="293"/>
  <c r="E31" i="293"/>
  <c r="E32" i="293"/>
  <c r="E33" i="293"/>
  <c r="E34" i="293"/>
  <c r="E35" i="293"/>
  <c r="E36" i="293"/>
  <c r="E37" i="293"/>
  <c r="A38" i="293"/>
  <c r="A39" i="293"/>
  <c r="A40" i="293"/>
  <c r="A41" i="293"/>
  <c r="A42" i="293"/>
  <c r="A43" i="293"/>
  <c r="A44" i="293"/>
  <c r="A45" i="293"/>
  <c r="A46" i="293"/>
  <c r="A47" i="293"/>
  <c r="A48" i="293"/>
  <c r="A49" i="293"/>
  <c r="A50" i="293"/>
  <c r="A51" i="293"/>
  <c r="A52" i="293"/>
  <c r="A53" i="293"/>
  <c r="A54" i="293"/>
  <c r="A55" i="293"/>
  <c r="A56" i="293"/>
  <c r="A57" i="293"/>
  <c r="A58" i="293"/>
  <c r="A59" i="293"/>
  <c r="A60" i="293"/>
  <c r="J37" i="293"/>
  <c r="J36" i="293"/>
  <c r="J35" i="293"/>
  <c r="J34" i="293"/>
  <c r="J33" i="293"/>
  <c r="J32" i="293"/>
  <c r="J31" i="293"/>
  <c r="J30" i="293"/>
  <c r="J29" i="293"/>
  <c r="J28" i="293"/>
  <c r="J27" i="293"/>
  <c r="J26" i="293"/>
  <c r="J25" i="293"/>
  <c r="J24" i="293"/>
  <c r="J23" i="293"/>
  <c r="J22" i="293"/>
  <c r="J21" i="293"/>
  <c r="J20" i="293"/>
  <c r="J19" i="293"/>
  <c r="J18" i="293"/>
  <c r="J17" i="293"/>
  <c r="J16" i="293"/>
  <c r="J15" i="293"/>
  <c r="A14" i="293"/>
  <c r="A15" i="293"/>
  <c r="A16" i="293"/>
  <c r="A17" i="293"/>
  <c r="A18" i="293"/>
  <c r="A19" i="293"/>
  <c r="A20" i="293"/>
  <c r="A21" i="293"/>
  <c r="A22" i="293"/>
  <c r="A23" i="293"/>
  <c r="A24" i="293"/>
  <c r="A25" i="293"/>
  <c r="A26" i="293"/>
  <c r="A27" i="293"/>
  <c r="A28" i="293"/>
  <c r="A29" i="293"/>
  <c r="A30" i="293"/>
  <c r="A31" i="293"/>
  <c r="A32" i="293"/>
  <c r="A33" i="293"/>
  <c r="A34" i="293"/>
  <c r="A35" i="293"/>
  <c r="A36" i="293"/>
  <c r="J14" i="293"/>
  <c r="F14" i="293"/>
  <c r="F15" i="293"/>
  <c r="F16" i="293"/>
  <c r="F17" i="293"/>
  <c r="F18" i="293"/>
  <c r="F19" i="293"/>
  <c r="F20" i="293"/>
  <c r="F21" i="293"/>
  <c r="F22" i="293"/>
  <c r="F23" i="293"/>
  <c r="F24" i="293"/>
  <c r="F25" i="293"/>
  <c r="F26" i="293"/>
  <c r="F27" i="293"/>
  <c r="F28" i="293"/>
  <c r="F29" i="293"/>
  <c r="F30" i="293"/>
  <c r="F31" i="293"/>
  <c r="F32" i="293"/>
  <c r="F33" i="293"/>
  <c r="F34" i="293"/>
  <c r="F35" i="293"/>
  <c r="F36" i="293"/>
  <c r="J13" i="293"/>
  <c r="N69" i="299"/>
  <c r="P69" i="299"/>
  <c r="P68" i="299"/>
  <c r="N69" i="298"/>
  <c r="P69" i="298"/>
  <c r="P68" i="298"/>
  <c r="N67" i="297"/>
  <c r="N68" i="297"/>
  <c r="J64" i="297"/>
  <c r="I64" i="295"/>
  <c r="M81" i="295"/>
  <c r="M69" i="293"/>
  <c r="N81" i="293"/>
  <c r="L81" i="293"/>
  <c r="M80" i="290"/>
  <c r="M63" i="290"/>
  <c r="N80" i="290"/>
  <c r="N81" i="290"/>
  <c r="H64" i="290"/>
  <c r="M67" i="290"/>
  <c r="M68" i="290"/>
  <c r="O66" i="290"/>
  <c r="J63" i="290"/>
  <c r="P66" i="290"/>
  <c r="J60" i="290"/>
  <c r="E60" i="290"/>
  <c r="J59" i="290"/>
  <c r="E59" i="290"/>
  <c r="J58" i="290"/>
  <c r="E58" i="290"/>
  <c r="J57" i="290"/>
  <c r="E57" i="290"/>
  <c r="J56" i="290"/>
  <c r="E56" i="290"/>
  <c r="J55" i="290"/>
  <c r="E55" i="290"/>
  <c r="J54" i="290"/>
  <c r="E54" i="290"/>
  <c r="J53" i="290"/>
  <c r="E53" i="290"/>
  <c r="J52" i="290"/>
  <c r="E52" i="290"/>
  <c r="J51" i="290"/>
  <c r="E51" i="290"/>
  <c r="J50" i="290"/>
  <c r="E50" i="290"/>
  <c r="J49" i="290"/>
  <c r="E49" i="290"/>
  <c r="J48" i="290"/>
  <c r="E48" i="290"/>
  <c r="J47" i="290"/>
  <c r="E47" i="290"/>
  <c r="J46" i="290"/>
  <c r="E46" i="290"/>
  <c r="J45" i="290"/>
  <c r="E45" i="290"/>
  <c r="J44" i="290"/>
  <c r="E44" i="290"/>
  <c r="J43" i="290"/>
  <c r="E43" i="290"/>
  <c r="J42" i="290"/>
  <c r="E42" i="290"/>
  <c r="J41" i="290"/>
  <c r="E41" i="290"/>
  <c r="J40" i="290"/>
  <c r="E40" i="290"/>
  <c r="J39" i="290"/>
  <c r="E39" i="290"/>
  <c r="J38" i="290"/>
  <c r="F38" i="290"/>
  <c r="F39" i="290"/>
  <c r="F40" i="290"/>
  <c r="F41" i="290"/>
  <c r="F42" i="290"/>
  <c r="F43" i="290"/>
  <c r="F44" i="290"/>
  <c r="F45" i="290"/>
  <c r="F46" i="290"/>
  <c r="F47" i="290"/>
  <c r="F48" i="290"/>
  <c r="F49" i="290"/>
  <c r="F50" i="290"/>
  <c r="F51" i="290"/>
  <c r="F52" i="290"/>
  <c r="F53" i="290"/>
  <c r="F54" i="290"/>
  <c r="F55" i="290"/>
  <c r="F56" i="290"/>
  <c r="F57" i="290"/>
  <c r="F58" i="290"/>
  <c r="F59" i="290"/>
  <c r="F60" i="290"/>
  <c r="E38" i="290"/>
  <c r="A38" i="290"/>
  <c r="A39" i="290"/>
  <c r="A40" i="290"/>
  <c r="A41" i="290"/>
  <c r="A42" i="290"/>
  <c r="A43" i="290"/>
  <c r="A44" i="290"/>
  <c r="A45" i="290"/>
  <c r="A46" i="290"/>
  <c r="A47" i="290"/>
  <c r="A48" i="290"/>
  <c r="A49" i="290"/>
  <c r="A50" i="290"/>
  <c r="A51" i="290"/>
  <c r="A52" i="290"/>
  <c r="A53" i="290"/>
  <c r="A54" i="290"/>
  <c r="A55" i="290"/>
  <c r="A56" i="290"/>
  <c r="A57" i="290"/>
  <c r="A58" i="290"/>
  <c r="A59" i="290"/>
  <c r="A60" i="290"/>
  <c r="J37" i="290"/>
  <c r="E37" i="290"/>
  <c r="J36" i="290"/>
  <c r="E36" i="290"/>
  <c r="J35" i="290"/>
  <c r="E35" i="290"/>
  <c r="J34" i="290"/>
  <c r="E34" i="290"/>
  <c r="J33" i="290"/>
  <c r="E33" i="290"/>
  <c r="J32" i="290"/>
  <c r="E32" i="290"/>
  <c r="J31" i="290"/>
  <c r="E31" i="290"/>
  <c r="J30" i="290"/>
  <c r="E30" i="290"/>
  <c r="J29" i="290"/>
  <c r="E29" i="290"/>
  <c r="J28" i="290"/>
  <c r="E28" i="290"/>
  <c r="J27" i="290"/>
  <c r="E27" i="290"/>
  <c r="J26" i="290"/>
  <c r="E26" i="290"/>
  <c r="J25" i="290"/>
  <c r="E25" i="290"/>
  <c r="J24" i="290"/>
  <c r="E24" i="290"/>
  <c r="J23" i="290"/>
  <c r="E23" i="290"/>
  <c r="J22" i="290"/>
  <c r="E22" i="290"/>
  <c r="J21" i="290"/>
  <c r="E21" i="290"/>
  <c r="J20" i="290"/>
  <c r="E20" i="290"/>
  <c r="J19" i="290"/>
  <c r="E19" i="290"/>
  <c r="J18" i="290"/>
  <c r="E18" i="290"/>
  <c r="J17" i="290"/>
  <c r="E17" i="290"/>
  <c r="J16" i="290"/>
  <c r="F14" i="290"/>
  <c r="F15" i="290"/>
  <c r="F16" i="290"/>
  <c r="F17" i="290"/>
  <c r="F18" i="290"/>
  <c r="F19" i="290"/>
  <c r="F20" i="290"/>
  <c r="F21" i="290"/>
  <c r="F22" i="290"/>
  <c r="F23" i="290"/>
  <c r="F24" i="290"/>
  <c r="F25" i="290"/>
  <c r="F26" i="290"/>
  <c r="F27" i="290"/>
  <c r="F28" i="290"/>
  <c r="F29" i="290"/>
  <c r="F30" i="290"/>
  <c r="F31" i="290"/>
  <c r="F32" i="290"/>
  <c r="F33" i="290"/>
  <c r="F34" i="290"/>
  <c r="F35" i="290"/>
  <c r="F36" i="290"/>
  <c r="E16" i="290"/>
  <c r="J15" i="290"/>
  <c r="E15" i="290"/>
  <c r="J14" i="290"/>
  <c r="E14" i="290"/>
  <c r="A14" i="290"/>
  <c r="A15" i="290"/>
  <c r="A16" i="290"/>
  <c r="A17" i="290"/>
  <c r="A18" i="290"/>
  <c r="A19" i="290"/>
  <c r="A20" i="290"/>
  <c r="A21" i="290"/>
  <c r="A22" i="290"/>
  <c r="A23" i="290"/>
  <c r="A24" i="290"/>
  <c r="A25" i="290"/>
  <c r="A26" i="290"/>
  <c r="A27" i="290"/>
  <c r="A28" i="290"/>
  <c r="A29" i="290"/>
  <c r="A30" i="290"/>
  <c r="A31" i="290"/>
  <c r="A32" i="290"/>
  <c r="A33" i="290"/>
  <c r="A34" i="290"/>
  <c r="A35" i="290"/>
  <c r="A36" i="290"/>
  <c r="J13" i="290"/>
  <c r="E13" i="290"/>
  <c r="N69" i="297"/>
  <c r="P69" i="297"/>
  <c r="P68" i="297"/>
  <c r="N67" i="295"/>
  <c r="N68" i="295"/>
  <c r="J64" i="295"/>
  <c r="I64" i="293"/>
  <c r="M81" i="293"/>
  <c r="M69" i="290"/>
  <c r="L81" i="290"/>
  <c r="N69" i="295"/>
  <c r="P69" i="295"/>
  <c r="P68" i="295"/>
  <c r="N67" i="293"/>
  <c r="N68" i="293"/>
  <c r="J64" i="293"/>
  <c r="I64" i="290"/>
  <c r="M81" i="290"/>
  <c r="M80" i="287"/>
  <c r="M63" i="287"/>
  <c r="N80" i="287"/>
  <c r="N81" i="287"/>
  <c r="L81" i="287"/>
  <c r="M81" i="287"/>
  <c r="H64" i="287"/>
  <c r="M67" i="287"/>
  <c r="M68" i="287"/>
  <c r="M69" i="287"/>
  <c r="I64" i="287"/>
  <c r="N67" i="287"/>
  <c r="N68" i="287"/>
  <c r="N69" i="287"/>
  <c r="P69" i="287"/>
  <c r="P68" i="287"/>
  <c r="O66" i="287"/>
  <c r="J63" i="287"/>
  <c r="P66" i="287"/>
  <c r="J64" i="287"/>
  <c r="J60" i="287"/>
  <c r="F38" i="287"/>
  <c r="F39" i="287"/>
  <c r="F40" i="287"/>
  <c r="F41" i="287"/>
  <c r="F42" i="287"/>
  <c r="F43" i="287"/>
  <c r="F44" i="287"/>
  <c r="F45" i="287"/>
  <c r="F46" i="287"/>
  <c r="F47" i="287"/>
  <c r="F48" i="287"/>
  <c r="F49" i="287"/>
  <c r="F50" i="287"/>
  <c r="F51" i="287"/>
  <c r="F52" i="287"/>
  <c r="F53" i="287"/>
  <c r="F54" i="287"/>
  <c r="F55" i="287"/>
  <c r="F56" i="287"/>
  <c r="F57" i="287"/>
  <c r="F58" i="287"/>
  <c r="F59" i="287"/>
  <c r="F60" i="287"/>
  <c r="E60" i="287"/>
  <c r="A38" i="287"/>
  <c r="A39" i="287"/>
  <c r="A40" i="287"/>
  <c r="A41" i="287"/>
  <c r="A42" i="287"/>
  <c r="A43" i="287"/>
  <c r="A44" i="287"/>
  <c r="A45" i="287"/>
  <c r="A46" i="287"/>
  <c r="A47" i="287"/>
  <c r="A48" i="287"/>
  <c r="A49" i="287"/>
  <c r="A50" i="287"/>
  <c r="A51" i="287"/>
  <c r="A52" i="287"/>
  <c r="A53" i="287"/>
  <c r="A54" i="287"/>
  <c r="A55" i="287"/>
  <c r="A56" i="287"/>
  <c r="A57" i="287"/>
  <c r="A58" i="287"/>
  <c r="A59" i="287"/>
  <c r="A60" i="287"/>
  <c r="J59" i="287"/>
  <c r="E59" i="287"/>
  <c r="J58" i="287"/>
  <c r="E58" i="287"/>
  <c r="J57" i="287"/>
  <c r="E57" i="287"/>
  <c r="J56" i="287"/>
  <c r="E56" i="287"/>
  <c r="J55" i="287"/>
  <c r="E55" i="287"/>
  <c r="J54" i="287"/>
  <c r="E54" i="287"/>
  <c r="J53" i="287"/>
  <c r="E53" i="287"/>
  <c r="J52" i="287"/>
  <c r="E52" i="287"/>
  <c r="J51" i="287"/>
  <c r="E51" i="287"/>
  <c r="J50" i="287"/>
  <c r="E50" i="287"/>
  <c r="J49" i="287"/>
  <c r="E49" i="287"/>
  <c r="J48" i="287"/>
  <c r="E48" i="287"/>
  <c r="J47" i="287"/>
  <c r="E47" i="287"/>
  <c r="J46" i="287"/>
  <c r="E46" i="287"/>
  <c r="J45" i="287"/>
  <c r="E45" i="287"/>
  <c r="J44" i="287"/>
  <c r="E44" i="287"/>
  <c r="J43" i="287"/>
  <c r="E43" i="287"/>
  <c r="J42" i="287"/>
  <c r="E42" i="287"/>
  <c r="J41" i="287"/>
  <c r="E41" i="287"/>
  <c r="J40" i="287"/>
  <c r="E40" i="287"/>
  <c r="J39" i="287"/>
  <c r="E39" i="287"/>
  <c r="J38" i="287"/>
  <c r="E38" i="287"/>
  <c r="J37" i="287"/>
  <c r="E37" i="287"/>
  <c r="J36" i="287"/>
  <c r="F14" i="287"/>
  <c r="F15" i="287"/>
  <c r="F16" i="287"/>
  <c r="F17" i="287"/>
  <c r="F18" i="287"/>
  <c r="F19" i="287"/>
  <c r="F20" i="287"/>
  <c r="F21" i="287"/>
  <c r="F22" i="287"/>
  <c r="F23" i="287"/>
  <c r="F24" i="287"/>
  <c r="F25" i="287"/>
  <c r="F26" i="287"/>
  <c r="F27" i="287"/>
  <c r="F28" i="287"/>
  <c r="F29" i="287"/>
  <c r="F30" i="287"/>
  <c r="F31" i="287"/>
  <c r="F32" i="287"/>
  <c r="F33" i="287"/>
  <c r="F34" i="287"/>
  <c r="F35" i="287"/>
  <c r="F36" i="287"/>
  <c r="E36" i="287"/>
  <c r="A14" i="287"/>
  <c r="A15" i="287"/>
  <c r="A16" i="287"/>
  <c r="A17" i="287"/>
  <c r="A18" i="287"/>
  <c r="A19" i="287"/>
  <c r="A20" i="287"/>
  <c r="A21" i="287"/>
  <c r="A22" i="287"/>
  <c r="A23" i="287"/>
  <c r="A24" i="287"/>
  <c r="A25" i="287"/>
  <c r="A26" i="287"/>
  <c r="A27" i="287"/>
  <c r="A28" i="287"/>
  <c r="A29" i="287"/>
  <c r="A30" i="287"/>
  <c r="A31" i="287"/>
  <c r="A32" i="287"/>
  <c r="A33" i="287"/>
  <c r="A34" i="287"/>
  <c r="A35" i="287"/>
  <c r="A36" i="287"/>
  <c r="J35" i="287"/>
  <c r="E35" i="287"/>
  <c r="J34" i="287"/>
  <c r="E34" i="287"/>
  <c r="J33" i="287"/>
  <c r="E33" i="287"/>
  <c r="J32" i="287"/>
  <c r="E32" i="287"/>
  <c r="J31" i="287"/>
  <c r="E31" i="287"/>
  <c r="J30" i="287"/>
  <c r="E30" i="287"/>
  <c r="J29" i="287"/>
  <c r="E29" i="287"/>
  <c r="J28" i="287"/>
  <c r="E28" i="287"/>
  <c r="J27" i="287"/>
  <c r="E27" i="287"/>
  <c r="J26" i="287"/>
  <c r="E26" i="287"/>
  <c r="J25" i="287"/>
  <c r="E25" i="287"/>
  <c r="J24" i="287"/>
  <c r="E24" i="287"/>
  <c r="J23" i="287"/>
  <c r="E23" i="287"/>
  <c r="J22" i="287"/>
  <c r="E22" i="287"/>
  <c r="J21" i="287"/>
  <c r="E21" i="287"/>
  <c r="J20" i="287"/>
  <c r="E20" i="287"/>
  <c r="J19" i="287"/>
  <c r="E19" i="287"/>
  <c r="J18" i="287"/>
  <c r="E18" i="287"/>
  <c r="J17" i="287"/>
  <c r="E17" i="287"/>
  <c r="J16" i="287"/>
  <c r="E16" i="287"/>
  <c r="J13" i="287"/>
  <c r="J14" i="287"/>
  <c r="J15" i="287"/>
  <c r="E13" i="287"/>
  <c r="E14" i="287"/>
  <c r="E15" i="287"/>
  <c r="M80" i="285"/>
  <c r="M63" i="285"/>
  <c r="N80" i="285"/>
  <c r="N81" i="285"/>
  <c r="L81" i="285"/>
  <c r="M81" i="285"/>
  <c r="H64" i="285"/>
  <c r="M67" i="285"/>
  <c r="M68" i="285"/>
  <c r="M69" i="285"/>
  <c r="I64" i="285"/>
  <c r="N67" i="285"/>
  <c r="N68" i="285"/>
  <c r="N69" i="285"/>
  <c r="P69" i="285"/>
  <c r="P68" i="285"/>
  <c r="O66" i="285"/>
  <c r="J63" i="285"/>
  <c r="P66" i="285"/>
  <c r="J64" i="285"/>
  <c r="J60" i="285"/>
  <c r="F38" i="285"/>
  <c r="F39" i="285"/>
  <c r="F40" i="285"/>
  <c r="F41" i="285"/>
  <c r="F42" i="285"/>
  <c r="F43" i="285"/>
  <c r="F44" i="285"/>
  <c r="F45" i="285"/>
  <c r="F46" i="285"/>
  <c r="F47" i="285"/>
  <c r="F48" i="285"/>
  <c r="F49" i="285"/>
  <c r="F50" i="285"/>
  <c r="F51" i="285"/>
  <c r="F52" i="285"/>
  <c r="F53" i="285"/>
  <c r="F54" i="285"/>
  <c r="F55" i="285"/>
  <c r="F56" i="285"/>
  <c r="F57" i="285"/>
  <c r="F58" i="285"/>
  <c r="F59" i="285"/>
  <c r="F60" i="285"/>
  <c r="E60" i="285"/>
  <c r="A38" i="285"/>
  <c r="A39" i="285"/>
  <c r="A40" i="285"/>
  <c r="A41" i="285"/>
  <c r="A42" i="285"/>
  <c r="A43" i="285"/>
  <c r="A44" i="285"/>
  <c r="A45" i="285"/>
  <c r="A46" i="285"/>
  <c r="A47" i="285"/>
  <c r="A48" i="285"/>
  <c r="A49" i="285"/>
  <c r="A50" i="285"/>
  <c r="A51" i="285"/>
  <c r="A52" i="285"/>
  <c r="A53" i="285"/>
  <c r="A54" i="285"/>
  <c r="A55" i="285"/>
  <c r="A56" i="285"/>
  <c r="A57" i="285"/>
  <c r="A58" i="285"/>
  <c r="A59" i="285"/>
  <c r="A60" i="285"/>
  <c r="J59" i="285"/>
  <c r="E59" i="285"/>
  <c r="J58" i="285"/>
  <c r="E58" i="285"/>
  <c r="J57" i="285"/>
  <c r="E57" i="285"/>
  <c r="J56" i="285"/>
  <c r="E56" i="285"/>
  <c r="J55" i="285"/>
  <c r="E55" i="285"/>
  <c r="J54" i="285"/>
  <c r="E54" i="285"/>
  <c r="J53" i="285"/>
  <c r="E53" i="285"/>
  <c r="J52" i="285"/>
  <c r="E52" i="285"/>
  <c r="J51" i="285"/>
  <c r="E51" i="285"/>
  <c r="J50" i="285"/>
  <c r="E50" i="285"/>
  <c r="J49" i="285"/>
  <c r="E49" i="285"/>
  <c r="J48" i="285"/>
  <c r="E48" i="285"/>
  <c r="J47" i="285"/>
  <c r="E47" i="285"/>
  <c r="J46" i="285"/>
  <c r="E46" i="285"/>
  <c r="J45" i="285"/>
  <c r="E45" i="285"/>
  <c r="J44" i="285"/>
  <c r="E44" i="285"/>
  <c r="J43" i="285"/>
  <c r="E43" i="285"/>
  <c r="J42" i="285"/>
  <c r="E42" i="285"/>
  <c r="J41" i="285"/>
  <c r="E41" i="285"/>
  <c r="J40" i="285"/>
  <c r="E40" i="285"/>
  <c r="J39" i="285"/>
  <c r="E39" i="285"/>
  <c r="J38" i="285"/>
  <c r="E38" i="285"/>
  <c r="J37" i="285"/>
  <c r="E37" i="285"/>
  <c r="J36" i="285"/>
  <c r="F14" i="285"/>
  <c r="F15" i="285"/>
  <c r="F16" i="285"/>
  <c r="F17" i="285"/>
  <c r="F18" i="285"/>
  <c r="F19" i="285"/>
  <c r="F20" i="285"/>
  <c r="F21" i="285"/>
  <c r="F22" i="285"/>
  <c r="F23" i="285"/>
  <c r="F24" i="285"/>
  <c r="F25" i="285"/>
  <c r="F26" i="285"/>
  <c r="F27" i="285"/>
  <c r="F28" i="285"/>
  <c r="F29" i="285"/>
  <c r="F30" i="285"/>
  <c r="F31" i="285"/>
  <c r="F32" i="285"/>
  <c r="F33" i="285"/>
  <c r="F34" i="285"/>
  <c r="F35" i="285"/>
  <c r="F36" i="285"/>
  <c r="E36" i="285"/>
  <c r="A14" i="285"/>
  <c r="A15" i="285"/>
  <c r="A16" i="285"/>
  <c r="A17" i="285"/>
  <c r="A18" i="285"/>
  <c r="A19" i="285"/>
  <c r="A20" i="285"/>
  <c r="A21" i="285"/>
  <c r="A22" i="285"/>
  <c r="A23" i="285"/>
  <c r="A24" i="285"/>
  <c r="A25" i="285"/>
  <c r="A26" i="285"/>
  <c r="A27" i="285"/>
  <c r="A28" i="285"/>
  <c r="A29" i="285"/>
  <c r="A30" i="285"/>
  <c r="A31" i="285"/>
  <c r="A32" i="285"/>
  <c r="A33" i="285"/>
  <c r="A34" i="285"/>
  <c r="A35" i="285"/>
  <c r="A36" i="285"/>
  <c r="J35" i="285"/>
  <c r="E35" i="285"/>
  <c r="J34" i="285"/>
  <c r="E34" i="285"/>
  <c r="J33" i="285"/>
  <c r="E33" i="285"/>
  <c r="J32" i="285"/>
  <c r="E32" i="285"/>
  <c r="J31" i="285"/>
  <c r="E31" i="285"/>
  <c r="J30" i="285"/>
  <c r="E30" i="285"/>
  <c r="J29" i="285"/>
  <c r="E29" i="285"/>
  <c r="J28" i="285"/>
  <c r="E28" i="285"/>
  <c r="J27" i="285"/>
  <c r="E27" i="285"/>
  <c r="J26" i="285"/>
  <c r="E26" i="285"/>
  <c r="J25" i="285"/>
  <c r="E25" i="285"/>
  <c r="J24" i="285"/>
  <c r="E24" i="285"/>
  <c r="J23" i="285"/>
  <c r="E23" i="285"/>
  <c r="J22" i="285"/>
  <c r="E22" i="285"/>
  <c r="J21" i="285"/>
  <c r="E21" i="285"/>
  <c r="J20" i="285"/>
  <c r="E20" i="285"/>
  <c r="J19" i="285"/>
  <c r="E19" i="285"/>
  <c r="J18" i="285"/>
  <c r="E18" i="285"/>
  <c r="J17" i="285"/>
  <c r="E17" i="285"/>
  <c r="J16" i="285"/>
  <c r="E16" i="285"/>
  <c r="J13" i="285"/>
  <c r="J14" i="285"/>
  <c r="J15" i="285"/>
  <c r="E13" i="285"/>
  <c r="E14" i="285"/>
  <c r="E15" i="285"/>
  <c r="M80" i="284"/>
  <c r="M63" i="284"/>
  <c r="N80" i="284"/>
  <c r="N81" i="284"/>
  <c r="L81" i="284"/>
  <c r="M81" i="284"/>
  <c r="H64" i="284"/>
  <c r="M67" i="284"/>
  <c r="M68" i="284"/>
  <c r="M69" i="284"/>
  <c r="I64" i="284"/>
  <c r="N67" i="284"/>
  <c r="N68" i="284"/>
  <c r="N69" i="284"/>
  <c r="P69" i="284"/>
  <c r="P68" i="284"/>
  <c r="O66" i="284"/>
  <c r="J63" i="284"/>
  <c r="P66" i="284"/>
  <c r="J64" i="284"/>
  <c r="J60" i="284"/>
  <c r="F38" i="284"/>
  <c r="F39" i="284"/>
  <c r="F40" i="284"/>
  <c r="F41" i="284"/>
  <c r="F42" i="284"/>
  <c r="F43" i="284"/>
  <c r="F44" i="284"/>
  <c r="F45" i="284"/>
  <c r="F46" i="284"/>
  <c r="F47" i="284"/>
  <c r="F48" i="284"/>
  <c r="F49" i="284"/>
  <c r="F50" i="284"/>
  <c r="F51" i="284"/>
  <c r="F52" i="284"/>
  <c r="F53" i="284"/>
  <c r="F54" i="284"/>
  <c r="F55" i="284"/>
  <c r="F56" i="284"/>
  <c r="F57" i="284"/>
  <c r="F58" i="284"/>
  <c r="F59" i="284"/>
  <c r="F60" i="284"/>
  <c r="E60" i="284"/>
  <c r="A38" i="284"/>
  <c r="A39" i="284"/>
  <c r="A40" i="284"/>
  <c r="A41" i="284"/>
  <c r="A42" i="284"/>
  <c r="A43" i="284"/>
  <c r="A44" i="284"/>
  <c r="A45" i="284"/>
  <c r="A46" i="284"/>
  <c r="A47" i="284"/>
  <c r="A48" i="284"/>
  <c r="A49" i="284"/>
  <c r="A50" i="284"/>
  <c r="A51" i="284"/>
  <c r="A52" i="284"/>
  <c r="A53" i="284"/>
  <c r="A54" i="284"/>
  <c r="A55" i="284"/>
  <c r="A56" i="284"/>
  <c r="A57" i="284"/>
  <c r="A58" i="284"/>
  <c r="A59" i="284"/>
  <c r="A60" i="284"/>
  <c r="J59" i="284"/>
  <c r="E59" i="284"/>
  <c r="J58" i="284"/>
  <c r="E58" i="284"/>
  <c r="J57" i="284"/>
  <c r="E57" i="284"/>
  <c r="J56" i="284"/>
  <c r="E56" i="284"/>
  <c r="J55" i="284"/>
  <c r="E55" i="284"/>
  <c r="J54" i="284"/>
  <c r="E54" i="284"/>
  <c r="J53" i="284"/>
  <c r="E53" i="284"/>
  <c r="J52" i="284"/>
  <c r="E52" i="284"/>
  <c r="J51" i="284"/>
  <c r="E51" i="284"/>
  <c r="J50" i="284"/>
  <c r="E50" i="284"/>
  <c r="J49" i="284"/>
  <c r="E49" i="284"/>
  <c r="J48" i="284"/>
  <c r="E48" i="284"/>
  <c r="J47" i="284"/>
  <c r="E47" i="284"/>
  <c r="J46" i="284"/>
  <c r="E46" i="284"/>
  <c r="J45" i="284"/>
  <c r="E45" i="284"/>
  <c r="J44" i="284"/>
  <c r="E44" i="284"/>
  <c r="J43" i="284"/>
  <c r="E43" i="284"/>
  <c r="J42" i="284"/>
  <c r="E42" i="284"/>
  <c r="J41" i="284"/>
  <c r="E41" i="284"/>
  <c r="J40" i="284"/>
  <c r="E40" i="284"/>
  <c r="J39" i="284"/>
  <c r="E39" i="284"/>
  <c r="J38" i="284"/>
  <c r="E38" i="284"/>
  <c r="J37" i="284"/>
  <c r="E37" i="284"/>
  <c r="J36" i="284"/>
  <c r="F14" i="284"/>
  <c r="F15" i="284"/>
  <c r="F16" i="284"/>
  <c r="F17" i="284"/>
  <c r="F18" i="284"/>
  <c r="F19" i="284"/>
  <c r="F20" i="284"/>
  <c r="F21" i="284"/>
  <c r="F22" i="284"/>
  <c r="F23" i="284"/>
  <c r="F24" i="284"/>
  <c r="F25" i="284"/>
  <c r="F26" i="284"/>
  <c r="F27" i="284"/>
  <c r="F28" i="284"/>
  <c r="F29" i="284"/>
  <c r="F30" i="284"/>
  <c r="F31" i="284"/>
  <c r="F32" i="284"/>
  <c r="F33" i="284"/>
  <c r="F34" i="284"/>
  <c r="F35" i="284"/>
  <c r="F36" i="284"/>
  <c r="E36" i="284"/>
  <c r="A14" i="284"/>
  <c r="A15" i="284"/>
  <c r="A16" i="284"/>
  <c r="A17" i="284"/>
  <c r="A18" i="284"/>
  <c r="A19" i="284"/>
  <c r="A20" i="284"/>
  <c r="A21" i="284"/>
  <c r="A22" i="284"/>
  <c r="A23" i="284"/>
  <c r="A24" i="284"/>
  <c r="A25" i="284"/>
  <c r="A26" i="284"/>
  <c r="A27" i="284"/>
  <c r="A28" i="284"/>
  <c r="A29" i="284"/>
  <c r="A30" i="284"/>
  <c r="A31" i="284"/>
  <c r="A32" i="284"/>
  <c r="A33" i="284"/>
  <c r="A34" i="284"/>
  <c r="A35" i="284"/>
  <c r="A36" i="284"/>
  <c r="J35" i="284"/>
  <c r="E35" i="284"/>
  <c r="J34" i="284"/>
  <c r="E34" i="284"/>
  <c r="J33" i="284"/>
  <c r="E33" i="284"/>
  <c r="J32" i="284"/>
  <c r="E32" i="284"/>
  <c r="J31" i="284"/>
  <c r="E31" i="284"/>
  <c r="J30" i="284"/>
  <c r="E30" i="284"/>
  <c r="J29" i="284"/>
  <c r="E29" i="284"/>
  <c r="J28" i="284"/>
  <c r="E28" i="284"/>
  <c r="J27" i="284"/>
  <c r="E27" i="284"/>
  <c r="J26" i="284"/>
  <c r="E26" i="284"/>
  <c r="J25" i="284"/>
  <c r="E25" i="284"/>
  <c r="J24" i="284"/>
  <c r="E24" i="284"/>
  <c r="J23" i="284"/>
  <c r="E23" i="284"/>
  <c r="J22" i="284"/>
  <c r="E22" i="284"/>
  <c r="J21" i="284"/>
  <c r="E21" i="284"/>
  <c r="J20" i="284"/>
  <c r="E20" i="284"/>
  <c r="J19" i="284"/>
  <c r="E19" i="284"/>
  <c r="J18" i="284"/>
  <c r="E18" i="284"/>
  <c r="J17" i="284"/>
  <c r="E17" i="284"/>
  <c r="J16" i="284"/>
  <c r="E16" i="284"/>
  <c r="J13" i="284"/>
  <c r="J14" i="284"/>
  <c r="J15" i="284"/>
  <c r="E13" i="284"/>
  <c r="E14" i="284"/>
  <c r="E15" i="284"/>
  <c r="M80" i="283"/>
  <c r="H64" i="283"/>
  <c r="M67" i="283"/>
  <c r="M68" i="283"/>
  <c r="O66" i="283"/>
  <c r="J63" i="283"/>
  <c r="P66" i="283"/>
  <c r="L63" i="283"/>
  <c r="M63" i="283"/>
  <c r="N80" i="283"/>
  <c r="J60" i="283"/>
  <c r="E60" i="283"/>
  <c r="J59" i="283"/>
  <c r="E59" i="283"/>
  <c r="J58" i="283"/>
  <c r="E58" i="283"/>
  <c r="J57" i="283"/>
  <c r="E57" i="283"/>
  <c r="J56" i="283"/>
  <c r="E56" i="283"/>
  <c r="J55" i="283"/>
  <c r="E55" i="283"/>
  <c r="J54" i="283"/>
  <c r="E54" i="283"/>
  <c r="J53" i="283"/>
  <c r="E53" i="283"/>
  <c r="J52" i="283"/>
  <c r="E52" i="283"/>
  <c r="J51" i="283"/>
  <c r="E51" i="283"/>
  <c r="J50" i="283"/>
  <c r="E50" i="283"/>
  <c r="J49" i="283"/>
  <c r="E49" i="283"/>
  <c r="J48" i="283"/>
  <c r="E48" i="283"/>
  <c r="J47" i="283"/>
  <c r="E47" i="283"/>
  <c r="J46" i="283"/>
  <c r="E46" i="283"/>
  <c r="J45" i="283"/>
  <c r="E45" i="283"/>
  <c r="J44" i="283"/>
  <c r="E44" i="283"/>
  <c r="J43" i="283"/>
  <c r="E43" i="283"/>
  <c r="J42" i="283"/>
  <c r="E42" i="283"/>
  <c r="J41" i="283"/>
  <c r="E41" i="283"/>
  <c r="J40" i="283"/>
  <c r="E40" i="283"/>
  <c r="J39" i="283"/>
  <c r="E39" i="283"/>
  <c r="J38" i="283"/>
  <c r="F38" i="283"/>
  <c r="F39" i="283"/>
  <c r="F40" i="283"/>
  <c r="F41" i="283"/>
  <c r="F42" i="283"/>
  <c r="F43" i="283"/>
  <c r="F44" i="283"/>
  <c r="F45" i="283"/>
  <c r="F46" i="283"/>
  <c r="F47" i="283"/>
  <c r="F48" i="283"/>
  <c r="F49" i="283"/>
  <c r="F50" i="283"/>
  <c r="F51" i="283"/>
  <c r="F52" i="283"/>
  <c r="F53" i="283"/>
  <c r="F54" i="283"/>
  <c r="F55" i="283"/>
  <c r="F56" i="283"/>
  <c r="F57" i="283"/>
  <c r="F58" i="283"/>
  <c r="F59" i="283"/>
  <c r="F60" i="283"/>
  <c r="E38" i="283"/>
  <c r="A38" i="283"/>
  <c r="A39" i="283"/>
  <c r="A40" i="283"/>
  <c r="A41" i="283"/>
  <c r="A42" i="283"/>
  <c r="A43" i="283"/>
  <c r="A44" i="283"/>
  <c r="A45" i="283"/>
  <c r="A46" i="283"/>
  <c r="A47" i="283"/>
  <c r="A48" i="283"/>
  <c r="A49" i="283"/>
  <c r="A50" i="283"/>
  <c r="A51" i="283"/>
  <c r="A52" i="283"/>
  <c r="A53" i="283"/>
  <c r="A54" i="283"/>
  <c r="A55" i="283"/>
  <c r="A56" i="283"/>
  <c r="A57" i="283"/>
  <c r="A58" i="283"/>
  <c r="A59" i="283"/>
  <c r="A60" i="283"/>
  <c r="J37" i="283"/>
  <c r="E37" i="283"/>
  <c r="J36" i="283"/>
  <c r="E36" i="283"/>
  <c r="J35" i="283"/>
  <c r="E35" i="283"/>
  <c r="J34" i="283"/>
  <c r="E34" i="283"/>
  <c r="J33" i="283"/>
  <c r="E33" i="283"/>
  <c r="J32" i="283"/>
  <c r="E32" i="283"/>
  <c r="J31" i="283"/>
  <c r="E31" i="283"/>
  <c r="J30" i="283"/>
  <c r="E30" i="283"/>
  <c r="J29" i="283"/>
  <c r="E29" i="283"/>
  <c r="J28" i="283"/>
  <c r="E28" i="283"/>
  <c r="J27" i="283"/>
  <c r="E27" i="283"/>
  <c r="J26" i="283"/>
  <c r="E26" i="283"/>
  <c r="J25" i="283"/>
  <c r="E25" i="283"/>
  <c r="J24" i="283"/>
  <c r="E24" i="283"/>
  <c r="J23" i="283"/>
  <c r="E23" i="283"/>
  <c r="J22" i="283"/>
  <c r="E22" i="283"/>
  <c r="J21" i="283"/>
  <c r="E21" i="283"/>
  <c r="J20" i="283"/>
  <c r="E20" i="283"/>
  <c r="J19" i="283"/>
  <c r="E19" i="283"/>
  <c r="J18" i="283"/>
  <c r="E18" i="283"/>
  <c r="J17" i="283"/>
  <c r="E17" i="283"/>
  <c r="J16" i="283"/>
  <c r="E16" i="283"/>
  <c r="J15" i="283"/>
  <c r="E15" i="283"/>
  <c r="A14" i="283"/>
  <c r="A15" i="283"/>
  <c r="A16" i="283"/>
  <c r="A17" i="283"/>
  <c r="A18" i="283"/>
  <c r="A19" i="283"/>
  <c r="A20" i="283"/>
  <c r="A21" i="283"/>
  <c r="A22" i="283"/>
  <c r="A23" i="283"/>
  <c r="A24" i="283"/>
  <c r="A25" i="283"/>
  <c r="A26" i="283"/>
  <c r="A27" i="283"/>
  <c r="A28" i="283"/>
  <c r="A29" i="283"/>
  <c r="A30" i="283"/>
  <c r="A31" i="283"/>
  <c r="A32" i="283"/>
  <c r="A33" i="283"/>
  <c r="A34" i="283"/>
  <c r="A35" i="283"/>
  <c r="A36" i="283"/>
  <c r="J14" i="283"/>
  <c r="F14" i="283"/>
  <c r="F15" i="283"/>
  <c r="F16" i="283"/>
  <c r="F17" i="283"/>
  <c r="F18" i="283"/>
  <c r="F19" i="283"/>
  <c r="F20" i="283"/>
  <c r="F21" i="283"/>
  <c r="F22" i="283"/>
  <c r="F23" i="283"/>
  <c r="F24" i="283"/>
  <c r="F25" i="283"/>
  <c r="F26" i="283"/>
  <c r="F27" i="283"/>
  <c r="F28" i="283"/>
  <c r="F29" i="283"/>
  <c r="F30" i="283"/>
  <c r="F31" i="283"/>
  <c r="F32" i="283"/>
  <c r="F33" i="283"/>
  <c r="F34" i="283"/>
  <c r="F35" i="283"/>
  <c r="F36" i="283"/>
  <c r="E14" i="283"/>
  <c r="J13" i="283"/>
  <c r="E13" i="283"/>
  <c r="M69" i="283"/>
  <c r="N81" i="283"/>
  <c r="L81" i="283"/>
  <c r="M80" i="281"/>
  <c r="M63" i="281"/>
  <c r="N80" i="281"/>
  <c r="N81" i="281"/>
  <c r="H64" i="281"/>
  <c r="M67" i="281"/>
  <c r="M68" i="281"/>
  <c r="O66" i="281"/>
  <c r="J63" i="281"/>
  <c r="P66" i="281"/>
  <c r="J60" i="281"/>
  <c r="E60" i="281"/>
  <c r="J59" i="281"/>
  <c r="E59" i="281"/>
  <c r="J58" i="281"/>
  <c r="E58" i="281"/>
  <c r="J57" i="281"/>
  <c r="E57" i="281"/>
  <c r="J56" i="281"/>
  <c r="E56" i="281"/>
  <c r="J55" i="281"/>
  <c r="E55" i="281"/>
  <c r="J54" i="281"/>
  <c r="E54" i="281"/>
  <c r="J53" i="281"/>
  <c r="E53" i="281"/>
  <c r="J52" i="281"/>
  <c r="E52" i="281"/>
  <c r="J51" i="281"/>
  <c r="E51" i="281"/>
  <c r="J50" i="281"/>
  <c r="E50" i="281"/>
  <c r="J49" i="281"/>
  <c r="E49" i="281"/>
  <c r="J48" i="281"/>
  <c r="E48" i="281"/>
  <c r="J47" i="281"/>
  <c r="E47" i="281"/>
  <c r="J46" i="281"/>
  <c r="E46" i="281"/>
  <c r="J45" i="281"/>
  <c r="E45" i="281"/>
  <c r="J44" i="281"/>
  <c r="E44" i="281"/>
  <c r="J43" i="281"/>
  <c r="E43" i="281"/>
  <c r="J42" i="281"/>
  <c r="E42" i="281"/>
  <c r="J41" i="281"/>
  <c r="E41" i="281"/>
  <c r="J40" i="281"/>
  <c r="E40" i="281"/>
  <c r="J39" i="281"/>
  <c r="E39" i="281"/>
  <c r="J38" i="281"/>
  <c r="F38" i="281"/>
  <c r="F39" i="281"/>
  <c r="F40" i="281"/>
  <c r="F41" i="281"/>
  <c r="F42" i="281"/>
  <c r="F43" i="281"/>
  <c r="F44" i="281"/>
  <c r="F45" i="281"/>
  <c r="F46" i="281"/>
  <c r="F47" i="281"/>
  <c r="F48" i="281"/>
  <c r="F49" i="281"/>
  <c r="F50" i="281"/>
  <c r="F51" i="281"/>
  <c r="F52" i="281"/>
  <c r="F53" i="281"/>
  <c r="F54" i="281"/>
  <c r="F55" i="281"/>
  <c r="F56" i="281"/>
  <c r="F57" i="281"/>
  <c r="F58" i="281"/>
  <c r="F59" i="281"/>
  <c r="F60" i="281"/>
  <c r="E38" i="281"/>
  <c r="A38" i="281"/>
  <c r="A39" i="281"/>
  <c r="A40" i="281"/>
  <c r="A41" i="281"/>
  <c r="A42" i="281"/>
  <c r="A43" i="281"/>
  <c r="A44" i="281"/>
  <c r="A45" i="281"/>
  <c r="A46" i="281"/>
  <c r="A47" i="281"/>
  <c r="A48" i="281"/>
  <c r="A49" i="281"/>
  <c r="A50" i="281"/>
  <c r="A51" i="281"/>
  <c r="A52" i="281"/>
  <c r="A53" i="281"/>
  <c r="A54" i="281"/>
  <c r="A55" i="281"/>
  <c r="A56" i="281"/>
  <c r="A57" i="281"/>
  <c r="A58" i="281"/>
  <c r="A59" i="281"/>
  <c r="A60" i="281"/>
  <c r="J37" i="281"/>
  <c r="E37" i="281"/>
  <c r="J36" i="281"/>
  <c r="E36" i="281"/>
  <c r="J35" i="281"/>
  <c r="E35" i="281"/>
  <c r="J34" i="281"/>
  <c r="E34" i="281"/>
  <c r="J33" i="281"/>
  <c r="E33" i="281"/>
  <c r="J32" i="281"/>
  <c r="E32" i="281"/>
  <c r="J31" i="281"/>
  <c r="E31" i="281"/>
  <c r="J30" i="281"/>
  <c r="E30" i="281"/>
  <c r="J29" i="281"/>
  <c r="E29" i="281"/>
  <c r="J28" i="281"/>
  <c r="E28" i="281"/>
  <c r="J27" i="281"/>
  <c r="E27" i="281"/>
  <c r="J26" i="281"/>
  <c r="E26" i="281"/>
  <c r="J25" i="281"/>
  <c r="E25" i="281"/>
  <c r="J24" i="281"/>
  <c r="E24" i="281"/>
  <c r="J23" i="281"/>
  <c r="E23" i="281"/>
  <c r="J22" i="281"/>
  <c r="E22" i="281"/>
  <c r="J21" i="281"/>
  <c r="E21" i="281"/>
  <c r="J20" i="281"/>
  <c r="E20" i="281"/>
  <c r="J19" i="281"/>
  <c r="E19" i="281"/>
  <c r="J18" i="281"/>
  <c r="E18" i="281"/>
  <c r="J17" i="281"/>
  <c r="E17" i="281"/>
  <c r="J16" i="281"/>
  <c r="F14" i="281"/>
  <c r="F15" i="281"/>
  <c r="F16" i="281"/>
  <c r="F17" i="281"/>
  <c r="F18" i="281"/>
  <c r="F19" i="281"/>
  <c r="F20" i="281"/>
  <c r="F21" i="281"/>
  <c r="F22" i="281"/>
  <c r="F23" i="281"/>
  <c r="F24" i="281"/>
  <c r="F25" i="281"/>
  <c r="F26" i="281"/>
  <c r="F27" i="281"/>
  <c r="F28" i="281"/>
  <c r="F29" i="281"/>
  <c r="F30" i="281"/>
  <c r="F31" i="281"/>
  <c r="F32" i="281"/>
  <c r="F33" i="281"/>
  <c r="F34" i="281"/>
  <c r="F35" i="281"/>
  <c r="F36" i="281"/>
  <c r="E16" i="281"/>
  <c r="J15" i="281"/>
  <c r="E15" i="281"/>
  <c r="J14" i="281"/>
  <c r="E14" i="281"/>
  <c r="A14" i="281"/>
  <c r="A15" i="281"/>
  <c r="A16" i="281"/>
  <c r="A17" i="281"/>
  <c r="A18" i="281"/>
  <c r="A19" i="281"/>
  <c r="A20" i="281"/>
  <c r="A21" i="281"/>
  <c r="A22" i="281"/>
  <c r="A23" i="281"/>
  <c r="A24" i="281"/>
  <c r="A25" i="281"/>
  <c r="A26" i="281"/>
  <c r="A27" i="281"/>
  <c r="A28" i="281"/>
  <c r="A29" i="281"/>
  <c r="A30" i="281"/>
  <c r="A31" i="281"/>
  <c r="A32" i="281"/>
  <c r="A33" i="281"/>
  <c r="A34" i="281"/>
  <c r="A35" i="281"/>
  <c r="A36" i="281"/>
  <c r="J13" i="281"/>
  <c r="E13" i="281"/>
  <c r="I64" i="283"/>
  <c r="M81" i="283"/>
  <c r="M69" i="281"/>
  <c r="L81" i="281"/>
  <c r="M80" i="279"/>
  <c r="H64" i="279"/>
  <c r="M67" i="279"/>
  <c r="M68" i="279"/>
  <c r="O66" i="279"/>
  <c r="J63" i="279"/>
  <c r="P66" i="279"/>
  <c r="L63" i="279"/>
  <c r="M63" i="279"/>
  <c r="N80" i="279"/>
  <c r="J60" i="279"/>
  <c r="E60" i="279"/>
  <c r="J59" i="279"/>
  <c r="E59" i="279"/>
  <c r="J58" i="279"/>
  <c r="E58" i="279"/>
  <c r="J57" i="279"/>
  <c r="E57" i="279"/>
  <c r="J56" i="279"/>
  <c r="E56" i="279"/>
  <c r="J55" i="279"/>
  <c r="E55" i="279"/>
  <c r="J54" i="279"/>
  <c r="E54" i="279"/>
  <c r="J53" i="279"/>
  <c r="E53" i="279"/>
  <c r="J52" i="279"/>
  <c r="E52" i="279"/>
  <c r="J51" i="279"/>
  <c r="E51" i="279"/>
  <c r="J50" i="279"/>
  <c r="E50" i="279"/>
  <c r="J49" i="279"/>
  <c r="E49" i="279"/>
  <c r="J48" i="279"/>
  <c r="E48" i="279"/>
  <c r="J47" i="279"/>
  <c r="E47" i="279"/>
  <c r="J46" i="279"/>
  <c r="E46" i="279"/>
  <c r="J45" i="279"/>
  <c r="E45" i="279"/>
  <c r="J44" i="279"/>
  <c r="E44" i="279"/>
  <c r="J43" i="279"/>
  <c r="E43" i="279"/>
  <c r="J42" i="279"/>
  <c r="E42" i="279"/>
  <c r="J41" i="279"/>
  <c r="E41" i="279"/>
  <c r="J40" i="279"/>
  <c r="E40" i="279"/>
  <c r="J39" i="279"/>
  <c r="E39" i="279"/>
  <c r="J38" i="279"/>
  <c r="F38" i="279"/>
  <c r="F39" i="279"/>
  <c r="F40" i="279"/>
  <c r="F41" i="279"/>
  <c r="F42" i="279"/>
  <c r="F43" i="279"/>
  <c r="F44" i="279"/>
  <c r="F45" i="279"/>
  <c r="F46" i="279"/>
  <c r="F47" i="279"/>
  <c r="F48" i="279"/>
  <c r="F49" i="279"/>
  <c r="F50" i="279"/>
  <c r="F51" i="279"/>
  <c r="F52" i="279"/>
  <c r="F53" i="279"/>
  <c r="F54" i="279"/>
  <c r="F55" i="279"/>
  <c r="F56" i="279"/>
  <c r="F57" i="279"/>
  <c r="F58" i="279"/>
  <c r="F59" i="279"/>
  <c r="F60" i="279"/>
  <c r="E38" i="279"/>
  <c r="A38" i="279"/>
  <c r="A39" i="279"/>
  <c r="A40" i="279"/>
  <c r="A41" i="279"/>
  <c r="A42" i="279"/>
  <c r="A43" i="279"/>
  <c r="A44" i="279"/>
  <c r="A45" i="279"/>
  <c r="A46" i="279"/>
  <c r="A47" i="279"/>
  <c r="A48" i="279"/>
  <c r="A49" i="279"/>
  <c r="A50" i="279"/>
  <c r="A51" i="279"/>
  <c r="A52" i="279"/>
  <c r="A53" i="279"/>
  <c r="A54" i="279"/>
  <c r="A55" i="279"/>
  <c r="A56" i="279"/>
  <c r="A57" i="279"/>
  <c r="A58" i="279"/>
  <c r="A59" i="279"/>
  <c r="A60" i="279"/>
  <c r="J37" i="279"/>
  <c r="E37" i="279"/>
  <c r="J36" i="279"/>
  <c r="E36" i="279"/>
  <c r="J35" i="279"/>
  <c r="E35" i="279"/>
  <c r="J34" i="279"/>
  <c r="E34" i="279"/>
  <c r="J33" i="279"/>
  <c r="E33" i="279"/>
  <c r="J32" i="279"/>
  <c r="E32" i="279"/>
  <c r="J31" i="279"/>
  <c r="E31" i="279"/>
  <c r="J30" i="279"/>
  <c r="E30" i="279"/>
  <c r="J29" i="279"/>
  <c r="E29" i="279"/>
  <c r="J28" i="279"/>
  <c r="E28" i="279"/>
  <c r="J27" i="279"/>
  <c r="E27" i="279"/>
  <c r="J26" i="279"/>
  <c r="E26" i="279"/>
  <c r="J25" i="279"/>
  <c r="E25" i="279"/>
  <c r="J24" i="279"/>
  <c r="E24" i="279"/>
  <c r="J23" i="279"/>
  <c r="E23" i="279"/>
  <c r="J22" i="279"/>
  <c r="E22" i="279"/>
  <c r="J21" i="279"/>
  <c r="E21" i="279"/>
  <c r="J20" i="279"/>
  <c r="E20" i="279"/>
  <c r="J19" i="279"/>
  <c r="E19" i="279"/>
  <c r="J18" i="279"/>
  <c r="E18" i="279"/>
  <c r="J17" i="279"/>
  <c r="E17" i="279"/>
  <c r="J16" i="279"/>
  <c r="E16" i="279"/>
  <c r="A14" i="279"/>
  <c r="A15" i="279"/>
  <c r="A16" i="279"/>
  <c r="A17" i="279"/>
  <c r="A18" i="279"/>
  <c r="A19" i="279"/>
  <c r="A20" i="279"/>
  <c r="A21" i="279"/>
  <c r="A22" i="279"/>
  <c r="A23" i="279"/>
  <c r="A24" i="279"/>
  <c r="A25" i="279"/>
  <c r="A26" i="279"/>
  <c r="A27" i="279"/>
  <c r="A28" i="279"/>
  <c r="A29" i="279"/>
  <c r="A30" i="279"/>
  <c r="A31" i="279"/>
  <c r="A32" i="279"/>
  <c r="A33" i="279"/>
  <c r="A34" i="279"/>
  <c r="A35" i="279"/>
  <c r="A36" i="279"/>
  <c r="J15" i="279"/>
  <c r="E15" i="279"/>
  <c r="J14" i="279"/>
  <c r="F14" i="279"/>
  <c r="F15" i="279"/>
  <c r="F16" i="279"/>
  <c r="F17" i="279"/>
  <c r="F18" i="279"/>
  <c r="F19" i="279"/>
  <c r="F20" i="279"/>
  <c r="F21" i="279"/>
  <c r="F22" i="279"/>
  <c r="F23" i="279"/>
  <c r="F24" i="279"/>
  <c r="F25" i="279"/>
  <c r="F26" i="279"/>
  <c r="F27" i="279"/>
  <c r="F28" i="279"/>
  <c r="F29" i="279"/>
  <c r="F30" i="279"/>
  <c r="F31" i="279"/>
  <c r="F32" i="279"/>
  <c r="F33" i="279"/>
  <c r="F34" i="279"/>
  <c r="F35" i="279"/>
  <c r="F36" i="279"/>
  <c r="E14" i="279"/>
  <c r="J13" i="279"/>
  <c r="E13" i="279"/>
  <c r="N67" i="283"/>
  <c r="N68" i="283"/>
  <c r="J64" i="283"/>
  <c r="I64" i="281"/>
  <c r="M81" i="281"/>
  <c r="N81" i="279"/>
  <c r="L81" i="279"/>
  <c r="M69" i="279"/>
  <c r="M80" i="277"/>
  <c r="O66" i="277"/>
  <c r="J63" i="277"/>
  <c r="P66" i="277"/>
  <c r="H64" i="277"/>
  <c r="M67" i="277"/>
  <c r="M68" i="277"/>
  <c r="L63" i="277"/>
  <c r="M63" i="277"/>
  <c r="N80" i="277"/>
  <c r="J60" i="277"/>
  <c r="E60" i="277"/>
  <c r="J59" i="277"/>
  <c r="E59" i="277"/>
  <c r="J58" i="277"/>
  <c r="E58" i="277"/>
  <c r="J57" i="277"/>
  <c r="E57" i="277"/>
  <c r="J56" i="277"/>
  <c r="E56" i="277"/>
  <c r="J55" i="277"/>
  <c r="E55" i="277"/>
  <c r="J54" i="277"/>
  <c r="E54" i="277"/>
  <c r="J53" i="277"/>
  <c r="E53" i="277"/>
  <c r="J52" i="277"/>
  <c r="E52" i="277"/>
  <c r="J51" i="277"/>
  <c r="E51" i="277"/>
  <c r="J50" i="277"/>
  <c r="E50" i="277"/>
  <c r="J49" i="277"/>
  <c r="E49" i="277"/>
  <c r="J48" i="277"/>
  <c r="E48" i="277"/>
  <c r="J47" i="277"/>
  <c r="E47" i="277"/>
  <c r="J46" i="277"/>
  <c r="E46" i="277"/>
  <c r="J45" i="277"/>
  <c r="E45" i="277"/>
  <c r="J44" i="277"/>
  <c r="E44" i="277"/>
  <c r="J43" i="277"/>
  <c r="E43" i="277"/>
  <c r="J42" i="277"/>
  <c r="E42" i="277"/>
  <c r="J41" i="277"/>
  <c r="E41" i="277"/>
  <c r="J40" i="277"/>
  <c r="E40" i="277"/>
  <c r="J39" i="277"/>
  <c r="E39" i="277"/>
  <c r="J38" i="277"/>
  <c r="F38" i="277"/>
  <c r="F39" i="277"/>
  <c r="F40" i="277"/>
  <c r="F41" i="277"/>
  <c r="F42" i="277"/>
  <c r="F43" i="277"/>
  <c r="F44" i="277"/>
  <c r="F45" i="277"/>
  <c r="F46" i="277"/>
  <c r="F47" i="277"/>
  <c r="F48" i="277"/>
  <c r="F49" i="277"/>
  <c r="F50" i="277"/>
  <c r="F51" i="277"/>
  <c r="F52" i="277"/>
  <c r="F53" i="277"/>
  <c r="F54" i="277"/>
  <c r="F55" i="277"/>
  <c r="F56" i="277"/>
  <c r="F57" i="277"/>
  <c r="F58" i="277"/>
  <c r="F59" i="277"/>
  <c r="F60" i="277"/>
  <c r="E38" i="277"/>
  <c r="A38" i="277"/>
  <c r="A39" i="277"/>
  <c r="A40" i="277"/>
  <c r="A41" i="277"/>
  <c r="A42" i="277"/>
  <c r="A43" i="277"/>
  <c r="A44" i="277"/>
  <c r="A45" i="277"/>
  <c r="A46" i="277"/>
  <c r="A47" i="277"/>
  <c r="A48" i="277"/>
  <c r="A49" i="277"/>
  <c r="A50" i="277"/>
  <c r="A51" i="277"/>
  <c r="A52" i="277"/>
  <c r="A53" i="277"/>
  <c r="A54" i="277"/>
  <c r="A55" i="277"/>
  <c r="A56" i="277"/>
  <c r="A57" i="277"/>
  <c r="A58" i="277"/>
  <c r="A59" i="277"/>
  <c r="A60" i="277"/>
  <c r="J37" i="277"/>
  <c r="E37" i="277"/>
  <c r="J36" i="277"/>
  <c r="E36" i="277"/>
  <c r="J35" i="277"/>
  <c r="E35" i="277"/>
  <c r="J34" i="277"/>
  <c r="E34" i="277"/>
  <c r="J33" i="277"/>
  <c r="E33" i="277"/>
  <c r="J32" i="277"/>
  <c r="E32" i="277"/>
  <c r="J31" i="277"/>
  <c r="E31" i="277"/>
  <c r="J30" i="277"/>
  <c r="E30" i="277"/>
  <c r="J29" i="277"/>
  <c r="E29" i="277"/>
  <c r="J28" i="277"/>
  <c r="E28" i="277"/>
  <c r="J27" i="277"/>
  <c r="E27" i="277"/>
  <c r="J26" i="277"/>
  <c r="E26" i="277"/>
  <c r="J25" i="277"/>
  <c r="E25" i="277"/>
  <c r="J24" i="277"/>
  <c r="E24" i="277"/>
  <c r="J23" i="277"/>
  <c r="E23" i="277"/>
  <c r="J22" i="277"/>
  <c r="E22" i="277"/>
  <c r="J21" i="277"/>
  <c r="E21" i="277"/>
  <c r="J20" i="277"/>
  <c r="E20" i="277"/>
  <c r="J19" i="277"/>
  <c r="E19" i="277"/>
  <c r="J18" i="277"/>
  <c r="E18" i="277"/>
  <c r="J17" i="277"/>
  <c r="E17" i="277"/>
  <c r="J16" i="277"/>
  <c r="E16" i="277"/>
  <c r="J15" i="277"/>
  <c r="E15" i="277"/>
  <c r="A14" i="277"/>
  <c r="A15" i="277"/>
  <c r="A16" i="277"/>
  <c r="A17" i="277"/>
  <c r="A18" i="277"/>
  <c r="A19" i="277"/>
  <c r="A20" i="277"/>
  <c r="A21" i="277"/>
  <c r="A22" i="277"/>
  <c r="A23" i="277"/>
  <c r="A24" i="277"/>
  <c r="A25" i="277"/>
  <c r="A26" i="277"/>
  <c r="A27" i="277"/>
  <c r="A28" i="277"/>
  <c r="A29" i="277"/>
  <c r="A30" i="277"/>
  <c r="A31" i="277"/>
  <c r="A32" i="277"/>
  <c r="A33" i="277"/>
  <c r="A34" i="277"/>
  <c r="A35" i="277"/>
  <c r="A36" i="277"/>
  <c r="J14" i="277"/>
  <c r="F14" i="277"/>
  <c r="F15" i="277"/>
  <c r="F16" i="277"/>
  <c r="F17" i="277"/>
  <c r="F18" i="277"/>
  <c r="F19" i="277"/>
  <c r="F20" i="277"/>
  <c r="F21" i="277"/>
  <c r="F22" i="277"/>
  <c r="F23" i="277"/>
  <c r="F24" i="277"/>
  <c r="F25" i="277"/>
  <c r="F26" i="277"/>
  <c r="F27" i="277"/>
  <c r="F28" i="277"/>
  <c r="F29" i="277"/>
  <c r="F30" i="277"/>
  <c r="F31" i="277"/>
  <c r="F32" i="277"/>
  <c r="F33" i="277"/>
  <c r="F34" i="277"/>
  <c r="F35" i="277"/>
  <c r="F36" i="277"/>
  <c r="E14" i="277"/>
  <c r="J13" i="277"/>
  <c r="E13" i="277"/>
  <c r="N69" i="283"/>
  <c r="P69" i="283"/>
  <c r="P68" i="283"/>
  <c r="J64" i="281"/>
  <c r="N67" i="281"/>
  <c r="N68" i="281"/>
  <c r="I64" i="279"/>
  <c r="M81" i="279"/>
  <c r="N81" i="277"/>
  <c r="L81" i="277"/>
  <c r="M69" i="277"/>
  <c r="M80" i="275"/>
  <c r="L63" i="275"/>
  <c r="M63" i="275"/>
  <c r="N80" i="275"/>
  <c r="N81" i="275"/>
  <c r="L81" i="275"/>
  <c r="M81" i="275"/>
  <c r="H64" i="275"/>
  <c r="M67" i="275"/>
  <c r="M68" i="275"/>
  <c r="M69" i="275"/>
  <c r="I64" i="275"/>
  <c r="N67" i="275"/>
  <c r="N68" i="275"/>
  <c r="N69" i="275"/>
  <c r="P69" i="275"/>
  <c r="P68" i="275"/>
  <c r="O66" i="275"/>
  <c r="J63" i="275"/>
  <c r="P66" i="275"/>
  <c r="J64" i="275"/>
  <c r="J60" i="275"/>
  <c r="F38" i="275"/>
  <c r="F39" i="275"/>
  <c r="F40" i="275"/>
  <c r="F41" i="275"/>
  <c r="F42" i="275"/>
  <c r="F43" i="275"/>
  <c r="F44" i="275"/>
  <c r="F45" i="275"/>
  <c r="F46" i="275"/>
  <c r="F47" i="275"/>
  <c r="F48" i="275"/>
  <c r="F49" i="275"/>
  <c r="F50" i="275"/>
  <c r="F51" i="275"/>
  <c r="F52" i="275"/>
  <c r="F53" i="275"/>
  <c r="F54" i="275"/>
  <c r="F55" i="275"/>
  <c r="F56" i="275"/>
  <c r="F57" i="275"/>
  <c r="F58" i="275"/>
  <c r="F59" i="275"/>
  <c r="F60" i="275"/>
  <c r="E60" i="275"/>
  <c r="A38" i="275"/>
  <c r="A39" i="275"/>
  <c r="A40" i="275"/>
  <c r="A41" i="275"/>
  <c r="A42" i="275"/>
  <c r="A43" i="275"/>
  <c r="A44" i="275"/>
  <c r="A45" i="275"/>
  <c r="A46" i="275"/>
  <c r="A47" i="275"/>
  <c r="A48" i="275"/>
  <c r="A49" i="275"/>
  <c r="A50" i="275"/>
  <c r="A51" i="275"/>
  <c r="A52" i="275"/>
  <c r="A53" i="275"/>
  <c r="A54" i="275"/>
  <c r="A55" i="275"/>
  <c r="A56" i="275"/>
  <c r="A57" i="275"/>
  <c r="A58" i="275"/>
  <c r="A59" i="275"/>
  <c r="A60" i="275"/>
  <c r="J59" i="275"/>
  <c r="E59" i="275"/>
  <c r="J58" i="275"/>
  <c r="E58" i="275"/>
  <c r="J57" i="275"/>
  <c r="E57" i="275"/>
  <c r="J56" i="275"/>
  <c r="E56" i="275"/>
  <c r="J55" i="275"/>
  <c r="E55" i="275"/>
  <c r="J54" i="275"/>
  <c r="E54" i="275"/>
  <c r="J53" i="275"/>
  <c r="E53" i="275"/>
  <c r="J52" i="275"/>
  <c r="E52" i="275"/>
  <c r="J51" i="275"/>
  <c r="E51" i="275"/>
  <c r="J50" i="275"/>
  <c r="E50" i="275"/>
  <c r="J49" i="275"/>
  <c r="E49" i="275"/>
  <c r="J48" i="275"/>
  <c r="E48" i="275"/>
  <c r="J47" i="275"/>
  <c r="E47" i="275"/>
  <c r="J46" i="275"/>
  <c r="E46" i="275"/>
  <c r="J45" i="275"/>
  <c r="E45" i="275"/>
  <c r="J44" i="275"/>
  <c r="E44" i="275"/>
  <c r="J43" i="275"/>
  <c r="E43" i="275"/>
  <c r="J42" i="275"/>
  <c r="E42" i="275"/>
  <c r="J41" i="275"/>
  <c r="E41" i="275"/>
  <c r="J40" i="275"/>
  <c r="E40" i="275"/>
  <c r="J39" i="275"/>
  <c r="E39" i="275"/>
  <c r="J38" i="275"/>
  <c r="E38" i="275"/>
  <c r="J37" i="275"/>
  <c r="E37" i="275"/>
  <c r="J36" i="275"/>
  <c r="F14" i="275"/>
  <c r="F15" i="275"/>
  <c r="F16" i="275"/>
  <c r="F17" i="275"/>
  <c r="F18" i="275"/>
  <c r="F19" i="275"/>
  <c r="F20" i="275"/>
  <c r="F21" i="275"/>
  <c r="F22" i="275"/>
  <c r="F23" i="275"/>
  <c r="F24" i="275"/>
  <c r="F25" i="275"/>
  <c r="F26" i="275"/>
  <c r="F27" i="275"/>
  <c r="F28" i="275"/>
  <c r="F29" i="275"/>
  <c r="F30" i="275"/>
  <c r="F31" i="275"/>
  <c r="F32" i="275"/>
  <c r="F33" i="275"/>
  <c r="F34" i="275"/>
  <c r="F35" i="275"/>
  <c r="F36" i="275"/>
  <c r="E36" i="275"/>
  <c r="A14" i="275"/>
  <c r="A15" i="275"/>
  <c r="A16" i="275"/>
  <c r="A17" i="275"/>
  <c r="A18" i="275"/>
  <c r="A19" i="275"/>
  <c r="A20" i="275"/>
  <c r="A21" i="275"/>
  <c r="A22" i="275"/>
  <c r="A23" i="275"/>
  <c r="A24" i="275"/>
  <c r="A25" i="275"/>
  <c r="A26" i="275"/>
  <c r="A27" i="275"/>
  <c r="A28" i="275"/>
  <c r="A29" i="275"/>
  <c r="A30" i="275"/>
  <c r="A31" i="275"/>
  <c r="A32" i="275"/>
  <c r="A33" i="275"/>
  <c r="A34" i="275"/>
  <c r="A35" i="275"/>
  <c r="A36" i="275"/>
  <c r="J35" i="275"/>
  <c r="E35" i="275"/>
  <c r="J34" i="275"/>
  <c r="E34" i="275"/>
  <c r="J33" i="275"/>
  <c r="E33" i="275"/>
  <c r="J32" i="275"/>
  <c r="E32" i="275"/>
  <c r="J31" i="275"/>
  <c r="E31" i="275"/>
  <c r="J30" i="275"/>
  <c r="E30" i="275"/>
  <c r="J29" i="275"/>
  <c r="E29" i="275"/>
  <c r="J28" i="275"/>
  <c r="E28" i="275"/>
  <c r="J27" i="275"/>
  <c r="E27" i="275"/>
  <c r="J26" i="275"/>
  <c r="E26" i="275"/>
  <c r="J25" i="275"/>
  <c r="E25" i="275"/>
  <c r="J24" i="275"/>
  <c r="E24" i="275"/>
  <c r="J23" i="275"/>
  <c r="E23" i="275"/>
  <c r="J22" i="275"/>
  <c r="E22" i="275"/>
  <c r="J21" i="275"/>
  <c r="E21" i="275"/>
  <c r="J20" i="275"/>
  <c r="E20" i="275"/>
  <c r="J19" i="275"/>
  <c r="E19" i="275"/>
  <c r="J18" i="275"/>
  <c r="E18" i="275"/>
  <c r="J17" i="275"/>
  <c r="E17" i="275"/>
  <c r="J16" i="275"/>
  <c r="E16" i="275"/>
  <c r="J13" i="275"/>
  <c r="J14" i="275"/>
  <c r="J15" i="275"/>
  <c r="E13" i="275"/>
  <c r="E14" i="275"/>
  <c r="E15" i="275"/>
  <c r="M80" i="273"/>
  <c r="L63" i="273"/>
  <c r="M63" i="273"/>
  <c r="N80" i="273"/>
  <c r="N81" i="273"/>
  <c r="L81" i="273"/>
  <c r="M81" i="273"/>
  <c r="H64" i="273"/>
  <c r="M67" i="273"/>
  <c r="M68" i="273"/>
  <c r="M69" i="273"/>
  <c r="I64" i="273"/>
  <c r="N67" i="273"/>
  <c r="N68" i="273"/>
  <c r="N69" i="273"/>
  <c r="P69" i="273"/>
  <c r="P68" i="273"/>
  <c r="O66" i="273"/>
  <c r="J63" i="273"/>
  <c r="P66" i="273"/>
  <c r="J64" i="273"/>
  <c r="J60" i="273"/>
  <c r="F38" i="273"/>
  <c r="F39" i="273"/>
  <c r="F40" i="273"/>
  <c r="F41" i="273"/>
  <c r="F42" i="273"/>
  <c r="F43" i="273"/>
  <c r="F44" i="273"/>
  <c r="F45" i="273"/>
  <c r="F46" i="273"/>
  <c r="F47" i="273"/>
  <c r="F48" i="273"/>
  <c r="F49" i="273"/>
  <c r="F50" i="273"/>
  <c r="F51" i="273"/>
  <c r="F52" i="273"/>
  <c r="F53" i="273"/>
  <c r="F54" i="273"/>
  <c r="F55" i="273"/>
  <c r="F56" i="273"/>
  <c r="F57" i="273"/>
  <c r="F58" i="273"/>
  <c r="F59" i="273"/>
  <c r="F60" i="273"/>
  <c r="E60" i="273"/>
  <c r="A38" i="273"/>
  <c r="A39" i="273"/>
  <c r="A40" i="273"/>
  <c r="A41" i="273"/>
  <c r="A42" i="273"/>
  <c r="A43" i="273"/>
  <c r="A44" i="273"/>
  <c r="A45" i="273"/>
  <c r="A46" i="273"/>
  <c r="A47" i="273"/>
  <c r="A48" i="273"/>
  <c r="A49" i="273"/>
  <c r="A50" i="273"/>
  <c r="A51" i="273"/>
  <c r="A52" i="273"/>
  <c r="A53" i="273"/>
  <c r="A54" i="273"/>
  <c r="A55" i="273"/>
  <c r="A56" i="273"/>
  <c r="A57" i="273"/>
  <c r="A58" i="273"/>
  <c r="A59" i="273"/>
  <c r="A60" i="273"/>
  <c r="J59" i="273"/>
  <c r="E59" i="273"/>
  <c r="J58" i="273"/>
  <c r="E58" i="273"/>
  <c r="J57" i="273"/>
  <c r="E57" i="273"/>
  <c r="J56" i="273"/>
  <c r="E56" i="273"/>
  <c r="J55" i="273"/>
  <c r="E55" i="273"/>
  <c r="J54" i="273"/>
  <c r="E54" i="273"/>
  <c r="J53" i="273"/>
  <c r="E53" i="273"/>
  <c r="J52" i="273"/>
  <c r="E52" i="273"/>
  <c r="J51" i="273"/>
  <c r="E51" i="273"/>
  <c r="J50" i="273"/>
  <c r="E50" i="273"/>
  <c r="J49" i="273"/>
  <c r="E49" i="273"/>
  <c r="J48" i="273"/>
  <c r="E48" i="273"/>
  <c r="J47" i="273"/>
  <c r="E47" i="273"/>
  <c r="J46" i="273"/>
  <c r="E46" i="273"/>
  <c r="J45" i="273"/>
  <c r="E45" i="273"/>
  <c r="J44" i="273"/>
  <c r="E44" i="273"/>
  <c r="J43" i="273"/>
  <c r="E43" i="273"/>
  <c r="J42" i="273"/>
  <c r="E42" i="273"/>
  <c r="J41" i="273"/>
  <c r="E41" i="273"/>
  <c r="J40" i="273"/>
  <c r="E40" i="273"/>
  <c r="J39" i="273"/>
  <c r="E39" i="273"/>
  <c r="J38" i="273"/>
  <c r="E38" i="273"/>
  <c r="J37" i="273"/>
  <c r="E37" i="273"/>
  <c r="J36" i="273"/>
  <c r="F14" i="273"/>
  <c r="F15" i="273"/>
  <c r="F16" i="273"/>
  <c r="F17" i="273"/>
  <c r="F18" i="273"/>
  <c r="F19" i="273"/>
  <c r="F20" i="273"/>
  <c r="F21" i="273"/>
  <c r="F22" i="273"/>
  <c r="F23" i="273"/>
  <c r="F24" i="273"/>
  <c r="F25" i="273"/>
  <c r="F26" i="273"/>
  <c r="F27" i="273"/>
  <c r="F28" i="273"/>
  <c r="F29" i="273"/>
  <c r="F30" i="273"/>
  <c r="F31" i="273"/>
  <c r="F32" i="273"/>
  <c r="F33" i="273"/>
  <c r="F34" i="273"/>
  <c r="F35" i="273"/>
  <c r="F36" i="273"/>
  <c r="E36" i="273"/>
  <c r="A14" i="273"/>
  <c r="A15" i="273"/>
  <c r="A16" i="273"/>
  <c r="A17" i="273"/>
  <c r="A18" i="273"/>
  <c r="A19" i="273"/>
  <c r="A20" i="273"/>
  <c r="A21" i="273"/>
  <c r="A22" i="273"/>
  <c r="A23" i="273"/>
  <c r="A24" i="273"/>
  <c r="A25" i="273"/>
  <c r="A26" i="273"/>
  <c r="A27" i="273"/>
  <c r="A28" i="273"/>
  <c r="A29" i="273"/>
  <c r="A30" i="273"/>
  <c r="A31" i="273"/>
  <c r="A32" i="273"/>
  <c r="A33" i="273"/>
  <c r="A34" i="273"/>
  <c r="A35" i="273"/>
  <c r="A36" i="273"/>
  <c r="J35" i="273"/>
  <c r="E35" i="273"/>
  <c r="J34" i="273"/>
  <c r="E34" i="273"/>
  <c r="J33" i="273"/>
  <c r="E33" i="273"/>
  <c r="J32" i="273"/>
  <c r="E32" i="273"/>
  <c r="J31" i="273"/>
  <c r="E31" i="273"/>
  <c r="J30" i="273"/>
  <c r="E30" i="273"/>
  <c r="J29" i="273"/>
  <c r="E29" i="273"/>
  <c r="J28" i="273"/>
  <c r="E28" i="273"/>
  <c r="J27" i="273"/>
  <c r="E27" i="273"/>
  <c r="J26" i="273"/>
  <c r="E26" i="273"/>
  <c r="J25" i="273"/>
  <c r="E25" i="273"/>
  <c r="J24" i="273"/>
  <c r="E24" i="273"/>
  <c r="J23" i="273"/>
  <c r="E23" i="273"/>
  <c r="J22" i="273"/>
  <c r="E22" i="273"/>
  <c r="J21" i="273"/>
  <c r="E21" i="273"/>
  <c r="J20" i="273"/>
  <c r="E20" i="273"/>
  <c r="J19" i="273"/>
  <c r="E19" i="273"/>
  <c r="J18" i="273"/>
  <c r="E18" i="273"/>
  <c r="J17" i="273"/>
  <c r="E17" i="273"/>
  <c r="J16" i="273"/>
  <c r="E16" i="273"/>
  <c r="J13" i="273"/>
  <c r="J14" i="273"/>
  <c r="J15" i="273"/>
  <c r="E13" i="273"/>
  <c r="E14" i="273"/>
  <c r="E15" i="273"/>
  <c r="M80" i="271"/>
  <c r="L63" i="271"/>
  <c r="M63" i="271"/>
  <c r="N80" i="271"/>
  <c r="N81" i="271"/>
  <c r="L81" i="271"/>
  <c r="M81" i="271"/>
  <c r="H64" i="271"/>
  <c r="M67" i="271"/>
  <c r="M68" i="271"/>
  <c r="M69" i="271"/>
  <c r="I64" i="271"/>
  <c r="N67" i="271"/>
  <c r="N68" i="271"/>
  <c r="N69" i="271"/>
  <c r="P69" i="271"/>
  <c r="P68" i="271"/>
  <c r="O66" i="271"/>
  <c r="J63" i="271"/>
  <c r="P66" i="271"/>
  <c r="J64" i="271"/>
  <c r="J60" i="271"/>
  <c r="F38" i="271"/>
  <c r="F39" i="271"/>
  <c r="F40" i="271"/>
  <c r="F41" i="271"/>
  <c r="F42" i="271"/>
  <c r="F43" i="271"/>
  <c r="F44" i="271"/>
  <c r="F45" i="271"/>
  <c r="F46" i="271"/>
  <c r="F47" i="271"/>
  <c r="F48" i="271"/>
  <c r="F49" i="271"/>
  <c r="F50" i="271"/>
  <c r="F51" i="271"/>
  <c r="F52" i="271"/>
  <c r="F53" i="271"/>
  <c r="F54" i="271"/>
  <c r="F55" i="271"/>
  <c r="F56" i="271"/>
  <c r="F57" i="271"/>
  <c r="F58" i="271"/>
  <c r="F59" i="271"/>
  <c r="F60" i="271"/>
  <c r="E60" i="271"/>
  <c r="A38" i="271"/>
  <c r="A39" i="271"/>
  <c r="A40" i="271"/>
  <c r="A41" i="271"/>
  <c r="A42" i="271"/>
  <c r="A43" i="271"/>
  <c r="A44" i="271"/>
  <c r="A45" i="271"/>
  <c r="A46" i="271"/>
  <c r="A47" i="271"/>
  <c r="A48" i="271"/>
  <c r="A49" i="271"/>
  <c r="A50" i="271"/>
  <c r="A51" i="271"/>
  <c r="A52" i="271"/>
  <c r="A53" i="271"/>
  <c r="A54" i="271"/>
  <c r="A55" i="271"/>
  <c r="A56" i="271"/>
  <c r="A57" i="271"/>
  <c r="A58" i="271"/>
  <c r="A59" i="271"/>
  <c r="A60" i="271"/>
  <c r="J59" i="271"/>
  <c r="E59" i="271"/>
  <c r="J58" i="271"/>
  <c r="E58" i="271"/>
  <c r="J57" i="271"/>
  <c r="E57" i="271"/>
  <c r="J56" i="271"/>
  <c r="E56" i="271"/>
  <c r="J55" i="271"/>
  <c r="E55" i="271"/>
  <c r="J54" i="271"/>
  <c r="E54" i="271"/>
  <c r="J53" i="271"/>
  <c r="E53" i="271"/>
  <c r="J52" i="271"/>
  <c r="E52" i="271"/>
  <c r="J51" i="271"/>
  <c r="E51" i="271"/>
  <c r="J50" i="271"/>
  <c r="E50" i="271"/>
  <c r="J49" i="271"/>
  <c r="E49" i="271"/>
  <c r="J48" i="271"/>
  <c r="E48" i="271"/>
  <c r="J47" i="271"/>
  <c r="E47" i="271"/>
  <c r="J46" i="271"/>
  <c r="E46" i="271"/>
  <c r="J45" i="271"/>
  <c r="E45" i="271"/>
  <c r="J44" i="271"/>
  <c r="E44" i="271"/>
  <c r="J43" i="271"/>
  <c r="E43" i="271"/>
  <c r="J42" i="271"/>
  <c r="E42" i="271"/>
  <c r="J41" i="271"/>
  <c r="E41" i="271"/>
  <c r="J40" i="271"/>
  <c r="E40" i="271"/>
  <c r="J39" i="271"/>
  <c r="E39" i="271"/>
  <c r="J38" i="271"/>
  <c r="E38" i="271"/>
  <c r="J37" i="271"/>
  <c r="E37" i="271"/>
  <c r="J36" i="271"/>
  <c r="F14" i="271"/>
  <c r="F15" i="271"/>
  <c r="F16" i="271"/>
  <c r="F17" i="271"/>
  <c r="F18" i="271"/>
  <c r="F19" i="271"/>
  <c r="F20" i="271"/>
  <c r="F21" i="271"/>
  <c r="F22" i="271"/>
  <c r="F23" i="271"/>
  <c r="F24" i="271"/>
  <c r="F25" i="271"/>
  <c r="F26" i="271"/>
  <c r="F27" i="271"/>
  <c r="F28" i="271"/>
  <c r="F29" i="271"/>
  <c r="F30" i="271"/>
  <c r="F31" i="271"/>
  <c r="F32" i="271"/>
  <c r="F33" i="271"/>
  <c r="F34" i="271"/>
  <c r="F35" i="271"/>
  <c r="F36" i="271"/>
  <c r="E36" i="271"/>
  <c r="A14" i="271"/>
  <c r="A15" i="271"/>
  <c r="A16" i="271"/>
  <c r="A17" i="271"/>
  <c r="A18" i="271"/>
  <c r="A19" i="271"/>
  <c r="A20" i="271"/>
  <c r="A21" i="271"/>
  <c r="A22" i="271"/>
  <c r="A23" i="271"/>
  <c r="A24" i="271"/>
  <c r="A25" i="271"/>
  <c r="A26" i="271"/>
  <c r="A27" i="271"/>
  <c r="A28" i="271"/>
  <c r="A29" i="271"/>
  <c r="A30" i="271"/>
  <c r="A31" i="271"/>
  <c r="A32" i="271"/>
  <c r="A33" i="271"/>
  <c r="A34" i="271"/>
  <c r="A35" i="271"/>
  <c r="A36" i="271"/>
  <c r="J35" i="271"/>
  <c r="E35" i="271"/>
  <c r="J34" i="271"/>
  <c r="E34" i="271"/>
  <c r="J33" i="271"/>
  <c r="E33" i="271"/>
  <c r="J32" i="271"/>
  <c r="E32" i="271"/>
  <c r="J31" i="271"/>
  <c r="E31" i="271"/>
  <c r="J30" i="271"/>
  <c r="E30" i="271"/>
  <c r="J29" i="271"/>
  <c r="E29" i="271"/>
  <c r="J28" i="271"/>
  <c r="E28" i="271"/>
  <c r="J27" i="271"/>
  <c r="E27" i="271"/>
  <c r="J26" i="271"/>
  <c r="E26" i="271"/>
  <c r="J25" i="271"/>
  <c r="E25" i="271"/>
  <c r="J24" i="271"/>
  <c r="E24" i="271"/>
  <c r="J23" i="271"/>
  <c r="E23" i="271"/>
  <c r="J22" i="271"/>
  <c r="E22" i="271"/>
  <c r="J21" i="271"/>
  <c r="E21" i="271"/>
  <c r="J20" i="271"/>
  <c r="E20" i="271"/>
  <c r="J19" i="271"/>
  <c r="E19" i="271"/>
  <c r="J18" i="271"/>
  <c r="E18" i="271"/>
  <c r="J17" i="271"/>
  <c r="E17" i="271"/>
  <c r="J16" i="271"/>
  <c r="E16" i="271"/>
  <c r="J13" i="271"/>
  <c r="J14" i="271"/>
  <c r="J15" i="271"/>
  <c r="E13" i="271"/>
  <c r="E14" i="271"/>
  <c r="E15" i="271"/>
  <c r="M80" i="269"/>
  <c r="L63" i="269"/>
  <c r="M63" i="269"/>
  <c r="N80" i="269"/>
  <c r="N81" i="269"/>
  <c r="L81" i="269"/>
  <c r="M81" i="269"/>
  <c r="H64" i="269"/>
  <c r="M67" i="269"/>
  <c r="M68" i="269"/>
  <c r="M69" i="269"/>
  <c r="I64" i="269"/>
  <c r="N67" i="269"/>
  <c r="N68" i="269"/>
  <c r="N69" i="269"/>
  <c r="P69" i="269"/>
  <c r="P68" i="269"/>
  <c r="O66" i="269"/>
  <c r="J63" i="269"/>
  <c r="P66" i="269"/>
  <c r="J64" i="269"/>
  <c r="J60" i="269"/>
  <c r="F38" i="269"/>
  <c r="F39" i="269"/>
  <c r="F40" i="269"/>
  <c r="F41" i="269"/>
  <c r="F42" i="269"/>
  <c r="F43" i="269"/>
  <c r="F44" i="269"/>
  <c r="F45" i="269"/>
  <c r="F46" i="269"/>
  <c r="F47" i="269"/>
  <c r="F48" i="269"/>
  <c r="F49" i="269"/>
  <c r="F50" i="269"/>
  <c r="F51" i="269"/>
  <c r="F52" i="269"/>
  <c r="F53" i="269"/>
  <c r="F54" i="269"/>
  <c r="F55" i="269"/>
  <c r="F56" i="269"/>
  <c r="F57" i="269"/>
  <c r="F58" i="269"/>
  <c r="F59" i="269"/>
  <c r="F60" i="269"/>
  <c r="E60" i="269"/>
  <c r="A38" i="269"/>
  <c r="A39" i="269"/>
  <c r="A40" i="269"/>
  <c r="A41" i="269"/>
  <c r="A42" i="269"/>
  <c r="A43" i="269"/>
  <c r="A44" i="269"/>
  <c r="A45" i="269"/>
  <c r="A46" i="269"/>
  <c r="A47" i="269"/>
  <c r="A48" i="269"/>
  <c r="A49" i="269"/>
  <c r="A50" i="269"/>
  <c r="A51" i="269"/>
  <c r="A52" i="269"/>
  <c r="A53" i="269"/>
  <c r="A54" i="269"/>
  <c r="A55" i="269"/>
  <c r="A56" i="269"/>
  <c r="A57" i="269"/>
  <c r="A58" i="269"/>
  <c r="A59" i="269"/>
  <c r="A60" i="269"/>
  <c r="J59" i="269"/>
  <c r="E59" i="269"/>
  <c r="J58" i="269"/>
  <c r="E58" i="269"/>
  <c r="J57" i="269"/>
  <c r="E57" i="269"/>
  <c r="J56" i="269"/>
  <c r="E56" i="269"/>
  <c r="J55" i="269"/>
  <c r="E55" i="269"/>
  <c r="J54" i="269"/>
  <c r="E54" i="269"/>
  <c r="J53" i="269"/>
  <c r="E53" i="269"/>
  <c r="J52" i="269"/>
  <c r="E52" i="269"/>
  <c r="J51" i="269"/>
  <c r="E51" i="269"/>
  <c r="J50" i="269"/>
  <c r="E50" i="269"/>
  <c r="J49" i="269"/>
  <c r="E49" i="269"/>
  <c r="J48" i="269"/>
  <c r="E48" i="269"/>
  <c r="J47" i="269"/>
  <c r="E47" i="269"/>
  <c r="J46" i="269"/>
  <c r="E46" i="269"/>
  <c r="J45" i="269"/>
  <c r="E45" i="269"/>
  <c r="J44" i="269"/>
  <c r="E44" i="269"/>
  <c r="J43" i="269"/>
  <c r="E43" i="269"/>
  <c r="J42" i="269"/>
  <c r="E42" i="269"/>
  <c r="J41" i="269"/>
  <c r="E41" i="269"/>
  <c r="J40" i="269"/>
  <c r="E40" i="269"/>
  <c r="J39" i="269"/>
  <c r="E39" i="269"/>
  <c r="J38" i="269"/>
  <c r="E38" i="269"/>
  <c r="J37" i="269"/>
  <c r="E37" i="269"/>
  <c r="J36" i="269"/>
  <c r="F14" i="269"/>
  <c r="F15" i="269"/>
  <c r="F16" i="269"/>
  <c r="F17" i="269"/>
  <c r="F18" i="269"/>
  <c r="F19" i="269"/>
  <c r="F20" i="269"/>
  <c r="F21" i="269"/>
  <c r="F22" i="269"/>
  <c r="F23" i="269"/>
  <c r="F24" i="269"/>
  <c r="F25" i="269"/>
  <c r="F26" i="269"/>
  <c r="F27" i="269"/>
  <c r="F28" i="269"/>
  <c r="F29" i="269"/>
  <c r="F30" i="269"/>
  <c r="F31" i="269"/>
  <c r="F32" i="269"/>
  <c r="F33" i="269"/>
  <c r="F34" i="269"/>
  <c r="F35" i="269"/>
  <c r="F36" i="269"/>
  <c r="E36" i="269"/>
  <c r="A14" i="269"/>
  <c r="A15" i="269"/>
  <c r="A16" i="269"/>
  <c r="A17" i="269"/>
  <c r="A18" i="269"/>
  <c r="A19" i="269"/>
  <c r="A20" i="269"/>
  <c r="A21" i="269"/>
  <c r="A22" i="269"/>
  <c r="A23" i="269"/>
  <c r="A24" i="269"/>
  <c r="A25" i="269"/>
  <c r="A26" i="269"/>
  <c r="A27" i="269"/>
  <c r="A28" i="269"/>
  <c r="A29" i="269"/>
  <c r="A30" i="269"/>
  <c r="A31" i="269"/>
  <c r="A32" i="269"/>
  <c r="A33" i="269"/>
  <c r="A34" i="269"/>
  <c r="A35" i="269"/>
  <c r="A36" i="269"/>
  <c r="J35" i="269"/>
  <c r="E35" i="269"/>
  <c r="J34" i="269"/>
  <c r="E34" i="269"/>
  <c r="J33" i="269"/>
  <c r="E33" i="269"/>
  <c r="J32" i="269"/>
  <c r="E32" i="269"/>
  <c r="J31" i="269"/>
  <c r="E31" i="269"/>
  <c r="J30" i="269"/>
  <c r="E30" i="269"/>
  <c r="J29" i="269"/>
  <c r="E29" i="269"/>
  <c r="J28" i="269"/>
  <c r="E28" i="269"/>
  <c r="J27" i="269"/>
  <c r="E27" i="269"/>
  <c r="J26" i="269"/>
  <c r="E26" i="269"/>
  <c r="J25" i="269"/>
  <c r="E25" i="269"/>
  <c r="J24" i="269"/>
  <c r="E24" i="269"/>
  <c r="J23" i="269"/>
  <c r="E23" i="269"/>
  <c r="J22" i="269"/>
  <c r="E22" i="269"/>
  <c r="J21" i="269"/>
  <c r="E21" i="269"/>
  <c r="J20" i="269"/>
  <c r="E20" i="269"/>
  <c r="J19" i="269"/>
  <c r="E19" i="269"/>
  <c r="J18" i="269"/>
  <c r="E18" i="269"/>
  <c r="J17" i="269"/>
  <c r="E17" i="269"/>
  <c r="J16" i="269"/>
  <c r="E16" i="269"/>
  <c r="J13" i="269"/>
  <c r="J14" i="269"/>
  <c r="J15" i="269"/>
  <c r="E13" i="269"/>
  <c r="E14" i="269"/>
  <c r="E15" i="269"/>
  <c r="M80" i="267"/>
  <c r="L63" i="267"/>
  <c r="M63" i="267"/>
  <c r="N80" i="267"/>
  <c r="N81" i="267"/>
  <c r="L81" i="267"/>
  <c r="M81" i="267"/>
  <c r="H64" i="267"/>
  <c r="M67" i="267"/>
  <c r="M68" i="267"/>
  <c r="M69" i="267"/>
  <c r="I64" i="267"/>
  <c r="N67" i="267"/>
  <c r="N68" i="267"/>
  <c r="N69" i="267"/>
  <c r="P69" i="267"/>
  <c r="P68" i="267"/>
  <c r="O66" i="267"/>
  <c r="J63" i="267"/>
  <c r="P66" i="267"/>
  <c r="J64" i="267"/>
  <c r="J60" i="267"/>
  <c r="F38" i="267"/>
  <c r="F39" i="267"/>
  <c r="F40" i="267"/>
  <c r="F41" i="267"/>
  <c r="F42" i="267"/>
  <c r="F43" i="267"/>
  <c r="F44" i="267"/>
  <c r="F45" i="267"/>
  <c r="F46" i="267"/>
  <c r="F47" i="267"/>
  <c r="F48" i="267"/>
  <c r="F49" i="267"/>
  <c r="F50" i="267"/>
  <c r="F51" i="267"/>
  <c r="F52" i="267"/>
  <c r="F53" i="267"/>
  <c r="F54" i="267"/>
  <c r="F55" i="267"/>
  <c r="F56" i="267"/>
  <c r="F57" i="267"/>
  <c r="F58" i="267"/>
  <c r="F59" i="267"/>
  <c r="F60" i="267"/>
  <c r="E60" i="267"/>
  <c r="A38" i="267"/>
  <c r="A39" i="267"/>
  <c r="A40" i="267"/>
  <c r="A41" i="267"/>
  <c r="A42" i="267"/>
  <c r="A43" i="267"/>
  <c r="A44" i="267"/>
  <c r="A45" i="267"/>
  <c r="A46" i="267"/>
  <c r="A47" i="267"/>
  <c r="A48" i="267"/>
  <c r="A49" i="267"/>
  <c r="A50" i="267"/>
  <c r="A51" i="267"/>
  <c r="A52" i="267"/>
  <c r="A53" i="267"/>
  <c r="A54" i="267"/>
  <c r="A55" i="267"/>
  <c r="A56" i="267"/>
  <c r="A57" i="267"/>
  <c r="A58" i="267"/>
  <c r="A59" i="267"/>
  <c r="A60" i="267"/>
  <c r="J59" i="267"/>
  <c r="E59" i="267"/>
  <c r="J58" i="267"/>
  <c r="E58" i="267"/>
  <c r="J57" i="267"/>
  <c r="E57" i="267"/>
  <c r="J56" i="267"/>
  <c r="E56" i="267"/>
  <c r="J55" i="267"/>
  <c r="E55" i="267"/>
  <c r="J54" i="267"/>
  <c r="E54" i="267"/>
  <c r="J53" i="267"/>
  <c r="E53" i="267"/>
  <c r="J52" i="267"/>
  <c r="E52" i="267"/>
  <c r="J51" i="267"/>
  <c r="E51" i="267"/>
  <c r="J50" i="267"/>
  <c r="E50" i="267"/>
  <c r="J49" i="267"/>
  <c r="E49" i="267"/>
  <c r="J48" i="267"/>
  <c r="E48" i="267"/>
  <c r="J47" i="267"/>
  <c r="E47" i="267"/>
  <c r="J46" i="267"/>
  <c r="E46" i="267"/>
  <c r="J45" i="267"/>
  <c r="E45" i="267"/>
  <c r="J44" i="267"/>
  <c r="E44" i="267"/>
  <c r="J43" i="267"/>
  <c r="E43" i="267"/>
  <c r="J42" i="267"/>
  <c r="E42" i="267"/>
  <c r="J41" i="267"/>
  <c r="E41" i="267"/>
  <c r="J40" i="267"/>
  <c r="E40" i="267"/>
  <c r="J39" i="267"/>
  <c r="E39" i="267"/>
  <c r="J38" i="267"/>
  <c r="E38" i="267"/>
  <c r="J37" i="267"/>
  <c r="E37" i="267"/>
  <c r="J36" i="267"/>
  <c r="F14" i="267"/>
  <c r="F15" i="267"/>
  <c r="F16" i="267"/>
  <c r="F17" i="267"/>
  <c r="F18" i="267"/>
  <c r="F19" i="267"/>
  <c r="F20" i="267"/>
  <c r="F21" i="267"/>
  <c r="F22" i="267"/>
  <c r="F23" i="267"/>
  <c r="F24" i="267"/>
  <c r="F25" i="267"/>
  <c r="F26" i="267"/>
  <c r="F27" i="267"/>
  <c r="F28" i="267"/>
  <c r="F29" i="267"/>
  <c r="F30" i="267"/>
  <c r="F31" i="267"/>
  <c r="F32" i="267"/>
  <c r="F33" i="267"/>
  <c r="F34" i="267"/>
  <c r="F35" i="267"/>
  <c r="F36" i="267"/>
  <c r="E36" i="267"/>
  <c r="A14" i="267"/>
  <c r="A15" i="267"/>
  <c r="A16" i="267"/>
  <c r="A17" i="267"/>
  <c r="A18" i="267"/>
  <c r="A19" i="267"/>
  <c r="A20" i="267"/>
  <c r="A21" i="267"/>
  <c r="A22" i="267"/>
  <c r="A23" i="267"/>
  <c r="A24" i="267"/>
  <c r="A25" i="267"/>
  <c r="A26" i="267"/>
  <c r="A27" i="267"/>
  <c r="A28" i="267"/>
  <c r="A29" i="267"/>
  <c r="A30" i="267"/>
  <c r="A31" i="267"/>
  <c r="A32" i="267"/>
  <c r="A33" i="267"/>
  <c r="A34" i="267"/>
  <c r="A35" i="267"/>
  <c r="A36" i="267"/>
  <c r="J35" i="267"/>
  <c r="E35" i="267"/>
  <c r="J34" i="267"/>
  <c r="E34" i="267"/>
  <c r="J33" i="267"/>
  <c r="E33" i="267"/>
  <c r="J32" i="267"/>
  <c r="E32" i="267"/>
  <c r="J31" i="267"/>
  <c r="E31" i="267"/>
  <c r="J30" i="267"/>
  <c r="E30" i="267"/>
  <c r="J29" i="267"/>
  <c r="E29" i="267"/>
  <c r="J28" i="267"/>
  <c r="E28" i="267"/>
  <c r="J27" i="267"/>
  <c r="E27" i="267"/>
  <c r="J26" i="267"/>
  <c r="E26" i="267"/>
  <c r="J25" i="267"/>
  <c r="E25" i="267"/>
  <c r="J24" i="267"/>
  <c r="E24" i="267"/>
  <c r="J23" i="267"/>
  <c r="E23" i="267"/>
  <c r="J22" i="267"/>
  <c r="E22" i="267"/>
  <c r="J21" i="267"/>
  <c r="E21" i="267"/>
  <c r="J20" i="267"/>
  <c r="E20" i="267"/>
  <c r="J19" i="267"/>
  <c r="E19" i="267"/>
  <c r="J18" i="267"/>
  <c r="E18" i="267"/>
  <c r="J17" i="267"/>
  <c r="E17" i="267"/>
  <c r="J16" i="267"/>
  <c r="E16" i="267"/>
  <c r="J13" i="267"/>
  <c r="J14" i="267"/>
  <c r="J15" i="267"/>
  <c r="E13" i="267"/>
  <c r="E14" i="267"/>
  <c r="E15" i="267"/>
  <c r="M80" i="265"/>
  <c r="L63" i="265"/>
  <c r="M63" i="265"/>
  <c r="N80" i="265"/>
  <c r="N81" i="265"/>
  <c r="L81" i="265"/>
  <c r="M81" i="265"/>
  <c r="H64" i="265"/>
  <c r="M67" i="265"/>
  <c r="M68" i="265"/>
  <c r="M69" i="265"/>
  <c r="I64" i="265"/>
  <c r="N67" i="265"/>
  <c r="N68" i="265"/>
  <c r="N69" i="265"/>
  <c r="P69" i="265"/>
  <c r="P68" i="265"/>
  <c r="O66" i="265"/>
  <c r="J63" i="265"/>
  <c r="P66" i="265"/>
  <c r="J64" i="265"/>
  <c r="J60" i="265"/>
  <c r="F38" i="265"/>
  <c r="F39" i="265"/>
  <c r="F40" i="265"/>
  <c r="F41" i="265"/>
  <c r="F42" i="265"/>
  <c r="F43" i="265"/>
  <c r="F44" i="265"/>
  <c r="F45" i="265"/>
  <c r="F46" i="265"/>
  <c r="F47" i="265"/>
  <c r="F48" i="265"/>
  <c r="F49" i="265"/>
  <c r="F50" i="265"/>
  <c r="F51" i="265"/>
  <c r="F52" i="265"/>
  <c r="F53" i="265"/>
  <c r="F54" i="265"/>
  <c r="F55" i="265"/>
  <c r="F56" i="265"/>
  <c r="F57" i="265"/>
  <c r="F58" i="265"/>
  <c r="F59" i="265"/>
  <c r="F60" i="265"/>
  <c r="E60" i="265"/>
  <c r="A38" i="265"/>
  <c r="A39" i="265"/>
  <c r="A40" i="265"/>
  <c r="A41" i="265"/>
  <c r="A42" i="265"/>
  <c r="A43" i="265"/>
  <c r="A44" i="265"/>
  <c r="A45" i="265"/>
  <c r="A46" i="265"/>
  <c r="A47" i="265"/>
  <c r="A48" i="265"/>
  <c r="A49" i="265"/>
  <c r="A50" i="265"/>
  <c r="A51" i="265"/>
  <c r="A52" i="265"/>
  <c r="A53" i="265"/>
  <c r="A54" i="265"/>
  <c r="A55" i="265"/>
  <c r="A56" i="265"/>
  <c r="A57" i="265"/>
  <c r="A58" i="265"/>
  <c r="A59" i="265"/>
  <c r="A60" i="265"/>
  <c r="J59" i="265"/>
  <c r="E59" i="265"/>
  <c r="J58" i="265"/>
  <c r="E58" i="265"/>
  <c r="J57" i="265"/>
  <c r="E57" i="265"/>
  <c r="J56" i="265"/>
  <c r="E56" i="265"/>
  <c r="J55" i="265"/>
  <c r="E55" i="265"/>
  <c r="J54" i="265"/>
  <c r="E54" i="265"/>
  <c r="J53" i="265"/>
  <c r="E53" i="265"/>
  <c r="J52" i="265"/>
  <c r="E52" i="265"/>
  <c r="J51" i="265"/>
  <c r="E51" i="265"/>
  <c r="J50" i="265"/>
  <c r="E50" i="265"/>
  <c r="J49" i="265"/>
  <c r="E49" i="265"/>
  <c r="J48" i="265"/>
  <c r="E48" i="265"/>
  <c r="J47" i="265"/>
  <c r="E47" i="265"/>
  <c r="J46" i="265"/>
  <c r="E46" i="265"/>
  <c r="J45" i="265"/>
  <c r="E45" i="265"/>
  <c r="J44" i="265"/>
  <c r="E44" i="265"/>
  <c r="J43" i="265"/>
  <c r="E43" i="265"/>
  <c r="J42" i="265"/>
  <c r="E42" i="265"/>
  <c r="J41" i="265"/>
  <c r="E41" i="265"/>
  <c r="J40" i="265"/>
  <c r="E40" i="265"/>
  <c r="J39" i="265"/>
  <c r="E39" i="265"/>
  <c r="J38" i="265"/>
  <c r="E38" i="265"/>
  <c r="J37" i="265"/>
  <c r="E37" i="265"/>
  <c r="J36" i="265"/>
  <c r="F14" i="265"/>
  <c r="F15" i="265"/>
  <c r="F16" i="265"/>
  <c r="F17" i="265"/>
  <c r="F18" i="265"/>
  <c r="F19" i="265"/>
  <c r="F20" i="265"/>
  <c r="F21" i="265"/>
  <c r="F22" i="265"/>
  <c r="F23" i="265"/>
  <c r="F24" i="265"/>
  <c r="F25" i="265"/>
  <c r="F26" i="265"/>
  <c r="F27" i="265"/>
  <c r="F28" i="265"/>
  <c r="F29" i="265"/>
  <c r="F30" i="265"/>
  <c r="F31" i="265"/>
  <c r="F32" i="265"/>
  <c r="F33" i="265"/>
  <c r="F34" i="265"/>
  <c r="F35" i="265"/>
  <c r="F36" i="265"/>
  <c r="E36" i="265"/>
  <c r="A14" i="265"/>
  <c r="A15" i="265"/>
  <c r="A16" i="265"/>
  <c r="A17" i="265"/>
  <c r="A18" i="265"/>
  <c r="A19" i="265"/>
  <c r="A20" i="265"/>
  <c r="A21" i="265"/>
  <c r="A22" i="265"/>
  <c r="A23" i="265"/>
  <c r="A24" i="265"/>
  <c r="A25" i="265"/>
  <c r="A26" i="265"/>
  <c r="A27" i="265"/>
  <c r="A28" i="265"/>
  <c r="A29" i="265"/>
  <c r="A30" i="265"/>
  <c r="A31" i="265"/>
  <c r="A32" i="265"/>
  <c r="A33" i="265"/>
  <c r="A34" i="265"/>
  <c r="A35" i="265"/>
  <c r="A36" i="265"/>
  <c r="J35" i="265"/>
  <c r="E35" i="265"/>
  <c r="J34" i="265"/>
  <c r="E34" i="265"/>
  <c r="J33" i="265"/>
  <c r="E33" i="265"/>
  <c r="J32" i="265"/>
  <c r="E32" i="265"/>
  <c r="J31" i="265"/>
  <c r="E31" i="265"/>
  <c r="J30" i="265"/>
  <c r="E30" i="265"/>
  <c r="J29" i="265"/>
  <c r="E29" i="265"/>
  <c r="J28" i="265"/>
  <c r="E28" i="265"/>
  <c r="J27" i="265"/>
  <c r="E27" i="265"/>
  <c r="J26" i="265"/>
  <c r="E26" i="265"/>
  <c r="J25" i="265"/>
  <c r="E25" i="265"/>
  <c r="J24" i="265"/>
  <c r="E24" i="265"/>
  <c r="J23" i="265"/>
  <c r="E23" i="265"/>
  <c r="J22" i="265"/>
  <c r="E22" i="265"/>
  <c r="J21" i="265"/>
  <c r="E21" i="265"/>
  <c r="J20" i="265"/>
  <c r="E20" i="265"/>
  <c r="J19" i="265"/>
  <c r="E19" i="265"/>
  <c r="J18" i="265"/>
  <c r="E18" i="265"/>
  <c r="J17" i="265"/>
  <c r="E17" i="265"/>
  <c r="J16" i="265"/>
  <c r="E16" i="265"/>
  <c r="J13" i="265"/>
  <c r="J14" i="265"/>
  <c r="J15" i="265"/>
  <c r="E13" i="265"/>
  <c r="E14" i="265"/>
  <c r="E15" i="265"/>
  <c r="M80" i="262"/>
  <c r="L63" i="262"/>
  <c r="M63" i="262"/>
  <c r="N80" i="262"/>
  <c r="N81" i="262"/>
  <c r="L81" i="262"/>
  <c r="M81" i="262"/>
  <c r="H64" i="262"/>
  <c r="M67" i="262"/>
  <c r="M68" i="262"/>
  <c r="M69" i="262"/>
  <c r="I64" i="262"/>
  <c r="N67" i="262"/>
  <c r="N68" i="262"/>
  <c r="N69" i="262"/>
  <c r="P69" i="262"/>
  <c r="P68" i="262"/>
  <c r="O66" i="262"/>
  <c r="J63" i="262"/>
  <c r="P66" i="262"/>
  <c r="J64" i="262"/>
  <c r="J60" i="262"/>
  <c r="F38" i="262"/>
  <c r="F39" i="262"/>
  <c r="F40" i="262"/>
  <c r="F41" i="262"/>
  <c r="F42" i="262"/>
  <c r="F43" i="262"/>
  <c r="F44" i="262"/>
  <c r="F45" i="262"/>
  <c r="F46" i="262"/>
  <c r="F47" i="262"/>
  <c r="F48" i="262"/>
  <c r="F49" i="262"/>
  <c r="F50" i="262"/>
  <c r="F51" i="262"/>
  <c r="F52" i="262"/>
  <c r="F53" i="262"/>
  <c r="F54" i="262"/>
  <c r="F55" i="262"/>
  <c r="F56" i="262"/>
  <c r="F57" i="262"/>
  <c r="F58" i="262"/>
  <c r="F59" i="262"/>
  <c r="F60" i="262"/>
  <c r="E60" i="262"/>
  <c r="A38" i="262"/>
  <c r="A39" i="262"/>
  <c r="A40" i="262"/>
  <c r="A41" i="262"/>
  <c r="A42" i="262"/>
  <c r="A43" i="262"/>
  <c r="A44" i="262"/>
  <c r="A45" i="262"/>
  <c r="A46" i="262"/>
  <c r="A47" i="262"/>
  <c r="A48" i="262"/>
  <c r="A49" i="262"/>
  <c r="A50" i="262"/>
  <c r="A51" i="262"/>
  <c r="A52" i="262"/>
  <c r="A53" i="262"/>
  <c r="A54" i="262"/>
  <c r="A55" i="262"/>
  <c r="A56" i="262"/>
  <c r="A57" i="262"/>
  <c r="A58" i="262"/>
  <c r="A59" i="262"/>
  <c r="A60" i="262"/>
  <c r="J59" i="262"/>
  <c r="E59" i="262"/>
  <c r="J58" i="262"/>
  <c r="E58" i="262"/>
  <c r="J57" i="262"/>
  <c r="E57" i="262"/>
  <c r="J56" i="262"/>
  <c r="E56" i="262"/>
  <c r="J55" i="262"/>
  <c r="E55" i="262"/>
  <c r="J54" i="262"/>
  <c r="E54" i="262"/>
  <c r="J53" i="262"/>
  <c r="E53" i="262"/>
  <c r="J52" i="262"/>
  <c r="E52" i="262"/>
  <c r="J51" i="262"/>
  <c r="E51" i="262"/>
  <c r="J50" i="262"/>
  <c r="E50" i="262"/>
  <c r="J49" i="262"/>
  <c r="E49" i="262"/>
  <c r="J48" i="262"/>
  <c r="E48" i="262"/>
  <c r="J47" i="262"/>
  <c r="E47" i="262"/>
  <c r="J46" i="262"/>
  <c r="E46" i="262"/>
  <c r="J45" i="262"/>
  <c r="E45" i="262"/>
  <c r="J44" i="262"/>
  <c r="E44" i="262"/>
  <c r="J43" i="262"/>
  <c r="E43" i="262"/>
  <c r="J42" i="262"/>
  <c r="E42" i="262"/>
  <c r="J41" i="262"/>
  <c r="E41" i="262"/>
  <c r="J40" i="262"/>
  <c r="E40" i="262"/>
  <c r="J39" i="262"/>
  <c r="E39" i="262"/>
  <c r="J38" i="262"/>
  <c r="E38" i="262"/>
  <c r="J37" i="262"/>
  <c r="E37" i="262"/>
  <c r="J36" i="262"/>
  <c r="F14" i="262"/>
  <c r="F15" i="262"/>
  <c r="F16" i="262"/>
  <c r="F17" i="262"/>
  <c r="F18" i="262"/>
  <c r="F19" i="262"/>
  <c r="F20" i="262"/>
  <c r="F21" i="262"/>
  <c r="F22" i="262"/>
  <c r="F23" i="262"/>
  <c r="F24" i="262"/>
  <c r="F25" i="262"/>
  <c r="F26" i="262"/>
  <c r="F27" i="262"/>
  <c r="F28" i="262"/>
  <c r="F29" i="262"/>
  <c r="F30" i="262"/>
  <c r="F31" i="262"/>
  <c r="F32" i="262"/>
  <c r="F33" i="262"/>
  <c r="F34" i="262"/>
  <c r="F35" i="262"/>
  <c r="F36" i="262"/>
  <c r="E36" i="262"/>
  <c r="A14" i="262"/>
  <c r="A15" i="262"/>
  <c r="A16" i="262"/>
  <c r="A17" i="262"/>
  <c r="A18" i="262"/>
  <c r="A19" i="262"/>
  <c r="A20" i="262"/>
  <c r="A21" i="262"/>
  <c r="A22" i="262"/>
  <c r="A23" i="262"/>
  <c r="A24" i="262"/>
  <c r="A25" i="262"/>
  <c r="A26" i="262"/>
  <c r="A27" i="262"/>
  <c r="A28" i="262"/>
  <c r="A29" i="262"/>
  <c r="A30" i="262"/>
  <c r="A31" i="262"/>
  <c r="A32" i="262"/>
  <c r="A33" i="262"/>
  <c r="A34" i="262"/>
  <c r="A35" i="262"/>
  <c r="A36" i="262"/>
  <c r="J35" i="262"/>
  <c r="E35" i="262"/>
  <c r="J34" i="262"/>
  <c r="E34" i="262"/>
  <c r="J33" i="262"/>
  <c r="E33" i="262"/>
  <c r="J32" i="262"/>
  <c r="E32" i="262"/>
  <c r="J31" i="262"/>
  <c r="E31" i="262"/>
  <c r="J30" i="262"/>
  <c r="E30" i="262"/>
  <c r="J29" i="262"/>
  <c r="E29" i="262"/>
  <c r="J28" i="262"/>
  <c r="E28" i="262"/>
  <c r="J27" i="262"/>
  <c r="E27" i="262"/>
  <c r="J26" i="262"/>
  <c r="E26" i="262"/>
  <c r="J25" i="262"/>
  <c r="E25" i="262"/>
  <c r="J24" i="262"/>
  <c r="E24" i="262"/>
  <c r="J23" i="262"/>
  <c r="E23" i="262"/>
  <c r="J22" i="262"/>
  <c r="E22" i="262"/>
  <c r="J21" i="262"/>
  <c r="E21" i="262"/>
  <c r="J20" i="262"/>
  <c r="E20" i="262"/>
  <c r="J19" i="262"/>
  <c r="E19" i="262"/>
  <c r="J18" i="262"/>
  <c r="E18" i="262"/>
  <c r="J17" i="262"/>
  <c r="E17" i="262"/>
  <c r="J16" i="262"/>
  <c r="E16" i="262"/>
  <c r="J13" i="262"/>
  <c r="J14" i="262"/>
  <c r="J15" i="262"/>
  <c r="E13" i="262"/>
  <c r="E14" i="262"/>
  <c r="E15" i="262"/>
  <c r="M80" i="260"/>
  <c r="O66" i="260"/>
  <c r="H64" i="260"/>
  <c r="M67" i="260"/>
  <c r="M68" i="260"/>
  <c r="L63" i="260"/>
  <c r="M63" i="260"/>
  <c r="N80" i="260"/>
  <c r="J63" i="260"/>
  <c r="P66" i="260"/>
  <c r="J60" i="260"/>
  <c r="E60" i="260"/>
  <c r="J59" i="260"/>
  <c r="E59" i="260"/>
  <c r="J58" i="260"/>
  <c r="E58" i="260"/>
  <c r="J57" i="260"/>
  <c r="E57" i="260"/>
  <c r="J56" i="260"/>
  <c r="E56" i="260"/>
  <c r="J55" i="260"/>
  <c r="E55" i="260"/>
  <c r="J54" i="260"/>
  <c r="E54" i="260"/>
  <c r="J53" i="260"/>
  <c r="E53" i="260"/>
  <c r="J52" i="260"/>
  <c r="E52" i="260"/>
  <c r="J51" i="260"/>
  <c r="E51" i="260"/>
  <c r="J50" i="260"/>
  <c r="E50" i="260"/>
  <c r="J49" i="260"/>
  <c r="E49" i="260"/>
  <c r="J48" i="260"/>
  <c r="E48" i="260"/>
  <c r="J47" i="260"/>
  <c r="E47" i="260"/>
  <c r="J46" i="260"/>
  <c r="E46" i="260"/>
  <c r="J45" i="260"/>
  <c r="E45" i="260"/>
  <c r="J44" i="260"/>
  <c r="E44" i="260"/>
  <c r="J43" i="260"/>
  <c r="E43" i="260"/>
  <c r="J42" i="260"/>
  <c r="E42" i="260"/>
  <c r="J41" i="260"/>
  <c r="E41" i="260"/>
  <c r="J40" i="260"/>
  <c r="E40" i="260"/>
  <c r="J39" i="260"/>
  <c r="E39" i="260"/>
  <c r="J38" i="260"/>
  <c r="F38" i="260"/>
  <c r="F39" i="260"/>
  <c r="F40" i="260"/>
  <c r="F41" i="260"/>
  <c r="F42" i="260"/>
  <c r="F43" i="260"/>
  <c r="F44" i="260"/>
  <c r="F45" i="260"/>
  <c r="F46" i="260"/>
  <c r="F47" i="260"/>
  <c r="F48" i="260"/>
  <c r="F49" i="260"/>
  <c r="F50" i="260"/>
  <c r="F51" i="260"/>
  <c r="F52" i="260"/>
  <c r="F53" i="260"/>
  <c r="F54" i="260"/>
  <c r="F55" i="260"/>
  <c r="F56" i="260"/>
  <c r="F57" i="260"/>
  <c r="F58" i="260"/>
  <c r="F59" i="260"/>
  <c r="F60" i="260"/>
  <c r="E38" i="260"/>
  <c r="A38" i="260"/>
  <c r="A39" i="260"/>
  <c r="A40" i="260"/>
  <c r="A41" i="260"/>
  <c r="A42" i="260"/>
  <c r="A43" i="260"/>
  <c r="A44" i="260"/>
  <c r="A45" i="260"/>
  <c r="A46" i="260"/>
  <c r="A47" i="260"/>
  <c r="A48" i="260"/>
  <c r="A49" i="260"/>
  <c r="A50" i="260"/>
  <c r="A51" i="260"/>
  <c r="A52" i="260"/>
  <c r="A53" i="260"/>
  <c r="A54" i="260"/>
  <c r="A55" i="260"/>
  <c r="A56" i="260"/>
  <c r="A57" i="260"/>
  <c r="A58" i="260"/>
  <c r="A59" i="260"/>
  <c r="A60" i="260"/>
  <c r="J37" i="260"/>
  <c r="E37" i="260"/>
  <c r="J36" i="260"/>
  <c r="E36" i="260"/>
  <c r="J35" i="260"/>
  <c r="E35" i="260"/>
  <c r="J34" i="260"/>
  <c r="E34" i="260"/>
  <c r="J33" i="260"/>
  <c r="E33" i="260"/>
  <c r="J32" i="260"/>
  <c r="E32" i="260"/>
  <c r="J31" i="260"/>
  <c r="E31" i="260"/>
  <c r="J30" i="260"/>
  <c r="E30" i="260"/>
  <c r="J29" i="260"/>
  <c r="E29" i="260"/>
  <c r="J28" i="260"/>
  <c r="E28" i="260"/>
  <c r="J27" i="260"/>
  <c r="E27" i="260"/>
  <c r="J26" i="260"/>
  <c r="E26" i="260"/>
  <c r="J25" i="260"/>
  <c r="E25" i="260"/>
  <c r="J24" i="260"/>
  <c r="E24" i="260"/>
  <c r="J23" i="260"/>
  <c r="E23" i="260"/>
  <c r="J22" i="260"/>
  <c r="E22" i="260"/>
  <c r="J21" i="260"/>
  <c r="E21" i="260"/>
  <c r="J20" i="260"/>
  <c r="E20" i="260"/>
  <c r="J19" i="260"/>
  <c r="E19" i="260"/>
  <c r="J18" i="260"/>
  <c r="E18" i="260"/>
  <c r="J17" i="260"/>
  <c r="E17" i="260"/>
  <c r="J16" i="260"/>
  <c r="E16" i="260"/>
  <c r="J15" i="260"/>
  <c r="E15" i="260"/>
  <c r="A14" i="260"/>
  <c r="A15" i="260"/>
  <c r="A16" i="260"/>
  <c r="A17" i="260"/>
  <c r="A18" i="260"/>
  <c r="A19" i="260"/>
  <c r="A20" i="260"/>
  <c r="A21" i="260"/>
  <c r="A22" i="260"/>
  <c r="A23" i="260"/>
  <c r="A24" i="260"/>
  <c r="A25" i="260"/>
  <c r="A26" i="260"/>
  <c r="A27" i="260"/>
  <c r="A28" i="260"/>
  <c r="A29" i="260"/>
  <c r="A30" i="260"/>
  <c r="A31" i="260"/>
  <c r="A32" i="260"/>
  <c r="A33" i="260"/>
  <c r="A34" i="260"/>
  <c r="A35" i="260"/>
  <c r="A36" i="260"/>
  <c r="J14" i="260"/>
  <c r="F14" i="260"/>
  <c r="F15" i="260"/>
  <c r="F16" i="260"/>
  <c r="F17" i="260"/>
  <c r="F18" i="260"/>
  <c r="F19" i="260"/>
  <c r="F20" i="260"/>
  <c r="F21" i="260"/>
  <c r="F22" i="260"/>
  <c r="F23" i="260"/>
  <c r="F24" i="260"/>
  <c r="F25" i="260"/>
  <c r="F26" i="260"/>
  <c r="F27" i="260"/>
  <c r="F28" i="260"/>
  <c r="F29" i="260"/>
  <c r="F30" i="260"/>
  <c r="F31" i="260"/>
  <c r="F32" i="260"/>
  <c r="F33" i="260"/>
  <c r="F34" i="260"/>
  <c r="F35" i="260"/>
  <c r="F36" i="260"/>
  <c r="E14" i="260"/>
  <c r="J13" i="260"/>
  <c r="E13" i="260"/>
  <c r="M69" i="260"/>
  <c r="N81" i="260"/>
  <c r="L81" i="260"/>
  <c r="M80" i="258"/>
  <c r="M63" i="258"/>
  <c r="N80" i="258"/>
  <c r="N81" i="258"/>
  <c r="L81" i="258"/>
  <c r="M81" i="258"/>
  <c r="H64" i="258"/>
  <c r="M67" i="258"/>
  <c r="M68" i="258"/>
  <c r="M69" i="258"/>
  <c r="I64" i="258"/>
  <c r="N67" i="258"/>
  <c r="N68" i="258"/>
  <c r="N69" i="258"/>
  <c r="P69" i="258"/>
  <c r="P68" i="258"/>
  <c r="O66" i="258"/>
  <c r="J63" i="258"/>
  <c r="P66" i="258"/>
  <c r="J64" i="258"/>
  <c r="J60" i="258"/>
  <c r="F38" i="258"/>
  <c r="F39" i="258"/>
  <c r="F40" i="258"/>
  <c r="F41" i="258"/>
  <c r="F42" i="258"/>
  <c r="F43" i="258"/>
  <c r="F44" i="258"/>
  <c r="F45" i="258"/>
  <c r="F46" i="258"/>
  <c r="F47" i="258"/>
  <c r="F48" i="258"/>
  <c r="F49" i="258"/>
  <c r="F50" i="258"/>
  <c r="F51" i="258"/>
  <c r="F52" i="258"/>
  <c r="F53" i="258"/>
  <c r="F54" i="258"/>
  <c r="F55" i="258"/>
  <c r="F56" i="258"/>
  <c r="F57" i="258"/>
  <c r="F58" i="258"/>
  <c r="F59" i="258"/>
  <c r="F60" i="258"/>
  <c r="E60" i="258"/>
  <c r="A38" i="258"/>
  <c r="A39" i="258"/>
  <c r="A40" i="258"/>
  <c r="A41" i="258"/>
  <c r="A42" i="258"/>
  <c r="A43" i="258"/>
  <c r="A44" i="258"/>
  <c r="A45" i="258"/>
  <c r="A46" i="258"/>
  <c r="A47" i="258"/>
  <c r="A48" i="258"/>
  <c r="A49" i="258"/>
  <c r="A50" i="258"/>
  <c r="A51" i="258"/>
  <c r="A52" i="258"/>
  <c r="A53" i="258"/>
  <c r="A54" i="258"/>
  <c r="A55" i="258"/>
  <c r="A56" i="258"/>
  <c r="A57" i="258"/>
  <c r="A58" i="258"/>
  <c r="A59" i="258"/>
  <c r="A60" i="258"/>
  <c r="J59" i="258"/>
  <c r="E59" i="258"/>
  <c r="J58" i="258"/>
  <c r="E58" i="258"/>
  <c r="J57" i="258"/>
  <c r="E57" i="258"/>
  <c r="J56" i="258"/>
  <c r="E56" i="258"/>
  <c r="J55" i="258"/>
  <c r="E55" i="258"/>
  <c r="J54" i="258"/>
  <c r="E54" i="258"/>
  <c r="J53" i="258"/>
  <c r="E53" i="258"/>
  <c r="J52" i="258"/>
  <c r="E52" i="258"/>
  <c r="J51" i="258"/>
  <c r="E51" i="258"/>
  <c r="J50" i="258"/>
  <c r="E50" i="258"/>
  <c r="J49" i="258"/>
  <c r="E49" i="258"/>
  <c r="J48" i="258"/>
  <c r="E48" i="258"/>
  <c r="J47" i="258"/>
  <c r="E47" i="258"/>
  <c r="J46" i="258"/>
  <c r="E46" i="258"/>
  <c r="J45" i="258"/>
  <c r="E45" i="258"/>
  <c r="J44" i="258"/>
  <c r="E44" i="258"/>
  <c r="J43" i="258"/>
  <c r="E43" i="258"/>
  <c r="J42" i="258"/>
  <c r="E42" i="258"/>
  <c r="J41" i="258"/>
  <c r="E41" i="258"/>
  <c r="J40" i="258"/>
  <c r="E40" i="258"/>
  <c r="J39" i="258"/>
  <c r="E39" i="258"/>
  <c r="J38" i="258"/>
  <c r="E38" i="258"/>
  <c r="J37" i="258"/>
  <c r="E37" i="258"/>
  <c r="J36" i="258"/>
  <c r="F14" i="258"/>
  <c r="F15" i="258"/>
  <c r="F16" i="258"/>
  <c r="F17" i="258"/>
  <c r="F18" i="258"/>
  <c r="F19" i="258"/>
  <c r="F20" i="258"/>
  <c r="F21" i="258"/>
  <c r="F22" i="258"/>
  <c r="F23" i="258"/>
  <c r="F24" i="258"/>
  <c r="F25" i="258"/>
  <c r="F26" i="258"/>
  <c r="F27" i="258"/>
  <c r="F28" i="258"/>
  <c r="F29" i="258"/>
  <c r="F30" i="258"/>
  <c r="F31" i="258"/>
  <c r="F32" i="258"/>
  <c r="F33" i="258"/>
  <c r="F34" i="258"/>
  <c r="F35" i="258"/>
  <c r="F36" i="258"/>
  <c r="E36" i="258"/>
  <c r="A14" i="258"/>
  <c r="A15" i="258"/>
  <c r="A16" i="258"/>
  <c r="A17" i="258"/>
  <c r="A18" i="258"/>
  <c r="A19" i="258"/>
  <c r="A20" i="258"/>
  <c r="A21" i="258"/>
  <c r="A22" i="258"/>
  <c r="A23" i="258"/>
  <c r="A24" i="258"/>
  <c r="A25" i="258"/>
  <c r="A26" i="258"/>
  <c r="A27" i="258"/>
  <c r="A28" i="258"/>
  <c r="A29" i="258"/>
  <c r="A30" i="258"/>
  <c r="A31" i="258"/>
  <c r="A32" i="258"/>
  <c r="A33" i="258"/>
  <c r="A34" i="258"/>
  <c r="A35" i="258"/>
  <c r="A36" i="258"/>
  <c r="J35" i="258"/>
  <c r="E35" i="258"/>
  <c r="J34" i="258"/>
  <c r="E34" i="258"/>
  <c r="J33" i="258"/>
  <c r="E33" i="258"/>
  <c r="J32" i="258"/>
  <c r="E32" i="258"/>
  <c r="J31" i="258"/>
  <c r="E31" i="258"/>
  <c r="J30" i="258"/>
  <c r="E30" i="258"/>
  <c r="J29" i="258"/>
  <c r="E29" i="258"/>
  <c r="J28" i="258"/>
  <c r="E28" i="258"/>
  <c r="J27" i="258"/>
  <c r="E27" i="258"/>
  <c r="J26" i="258"/>
  <c r="E26" i="258"/>
  <c r="J25" i="258"/>
  <c r="E25" i="258"/>
  <c r="J24" i="258"/>
  <c r="E24" i="258"/>
  <c r="J23" i="258"/>
  <c r="E23" i="258"/>
  <c r="J22" i="258"/>
  <c r="E22" i="258"/>
  <c r="J21" i="258"/>
  <c r="E21" i="258"/>
  <c r="J20" i="258"/>
  <c r="E20" i="258"/>
  <c r="J19" i="258"/>
  <c r="E19" i="258"/>
  <c r="J18" i="258"/>
  <c r="E18" i="258"/>
  <c r="J17" i="258"/>
  <c r="E17" i="258"/>
  <c r="J16" i="258"/>
  <c r="E16" i="258"/>
  <c r="J13" i="258"/>
  <c r="J14" i="258"/>
  <c r="J15" i="258"/>
  <c r="E13" i="258"/>
  <c r="E14" i="258"/>
  <c r="E15" i="258"/>
  <c r="M80" i="256"/>
  <c r="L63" i="256"/>
  <c r="M63" i="256"/>
  <c r="N80" i="256"/>
  <c r="N81" i="256"/>
  <c r="L81" i="256"/>
  <c r="M81" i="256"/>
  <c r="H64" i="256"/>
  <c r="M67" i="256"/>
  <c r="M68" i="256"/>
  <c r="M69" i="256"/>
  <c r="I64" i="256"/>
  <c r="N67" i="256"/>
  <c r="N68" i="256"/>
  <c r="N69" i="256"/>
  <c r="P69" i="256"/>
  <c r="P68" i="256"/>
  <c r="O66" i="256"/>
  <c r="J63" i="256"/>
  <c r="P66" i="256"/>
  <c r="J64" i="256"/>
  <c r="J60" i="256"/>
  <c r="F38" i="256"/>
  <c r="F39" i="256"/>
  <c r="F40" i="256"/>
  <c r="F41" i="256"/>
  <c r="F42" i="256"/>
  <c r="F43" i="256"/>
  <c r="F44" i="256"/>
  <c r="F45" i="256"/>
  <c r="F46" i="256"/>
  <c r="F47" i="256"/>
  <c r="F48" i="256"/>
  <c r="F49" i="256"/>
  <c r="F50" i="256"/>
  <c r="F51" i="256"/>
  <c r="F52" i="256"/>
  <c r="F53" i="256"/>
  <c r="F54" i="256"/>
  <c r="F55" i="256"/>
  <c r="F56" i="256"/>
  <c r="F57" i="256"/>
  <c r="F58" i="256"/>
  <c r="F59" i="256"/>
  <c r="F60" i="256"/>
  <c r="E60" i="256"/>
  <c r="A38" i="256"/>
  <c r="A39" i="256"/>
  <c r="A40" i="256"/>
  <c r="A41" i="256"/>
  <c r="A42" i="256"/>
  <c r="A43" i="256"/>
  <c r="A44" i="256"/>
  <c r="A45" i="256"/>
  <c r="A46" i="256"/>
  <c r="A47" i="256"/>
  <c r="A48" i="256"/>
  <c r="A49" i="256"/>
  <c r="A50" i="256"/>
  <c r="A51" i="256"/>
  <c r="A52" i="256"/>
  <c r="A53" i="256"/>
  <c r="A54" i="256"/>
  <c r="A55" i="256"/>
  <c r="A56" i="256"/>
  <c r="A57" i="256"/>
  <c r="A58" i="256"/>
  <c r="A59" i="256"/>
  <c r="A60" i="256"/>
  <c r="J59" i="256"/>
  <c r="E59" i="256"/>
  <c r="J58" i="256"/>
  <c r="E58" i="256"/>
  <c r="J57" i="256"/>
  <c r="E57" i="256"/>
  <c r="J56" i="256"/>
  <c r="E56" i="256"/>
  <c r="J55" i="256"/>
  <c r="E55" i="256"/>
  <c r="J54" i="256"/>
  <c r="E54" i="256"/>
  <c r="J53" i="256"/>
  <c r="E53" i="256"/>
  <c r="J52" i="256"/>
  <c r="E52" i="256"/>
  <c r="J51" i="256"/>
  <c r="E51" i="256"/>
  <c r="J50" i="256"/>
  <c r="E50" i="256"/>
  <c r="J49" i="256"/>
  <c r="E49" i="256"/>
  <c r="J48" i="256"/>
  <c r="E48" i="256"/>
  <c r="J47" i="256"/>
  <c r="E47" i="256"/>
  <c r="J46" i="256"/>
  <c r="E46" i="256"/>
  <c r="J45" i="256"/>
  <c r="E45" i="256"/>
  <c r="J44" i="256"/>
  <c r="E44" i="256"/>
  <c r="J43" i="256"/>
  <c r="E43" i="256"/>
  <c r="J42" i="256"/>
  <c r="E42" i="256"/>
  <c r="J41" i="256"/>
  <c r="E41" i="256"/>
  <c r="J40" i="256"/>
  <c r="E40" i="256"/>
  <c r="J39" i="256"/>
  <c r="E39" i="256"/>
  <c r="J38" i="256"/>
  <c r="E38" i="256"/>
  <c r="J37" i="256"/>
  <c r="E37" i="256"/>
  <c r="J36" i="256"/>
  <c r="F14" i="256"/>
  <c r="F15" i="256"/>
  <c r="F16" i="256"/>
  <c r="F17" i="256"/>
  <c r="F18" i="256"/>
  <c r="F19" i="256"/>
  <c r="F20" i="256"/>
  <c r="F21" i="256"/>
  <c r="F22" i="256"/>
  <c r="F23" i="256"/>
  <c r="F24" i="256"/>
  <c r="F25" i="256"/>
  <c r="F26" i="256"/>
  <c r="F27" i="256"/>
  <c r="F28" i="256"/>
  <c r="F29" i="256"/>
  <c r="F30" i="256"/>
  <c r="F31" i="256"/>
  <c r="F32" i="256"/>
  <c r="F33" i="256"/>
  <c r="F34" i="256"/>
  <c r="F35" i="256"/>
  <c r="F36" i="256"/>
  <c r="E36" i="256"/>
  <c r="A14" i="256"/>
  <c r="A15" i="256"/>
  <c r="A16" i="256"/>
  <c r="A17" i="256"/>
  <c r="A18" i="256"/>
  <c r="A19" i="256"/>
  <c r="A20" i="256"/>
  <c r="A21" i="256"/>
  <c r="A22" i="256"/>
  <c r="A23" i="256"/>
  <c r="A24" i="256"/>
  <c r="A25" i="256"/>
  <c r="A26" i="256"/>
  <c r="A27" i="256"/>
  <c r="A28" i="256"/>
  <c r="A29" i="256"/>
  <c r="A30" i="256"/>
  <c r="A31" i="256"/>
  <c r="A32" i="256"/>
  <c r="A33" i="256"/>
  <c r="A34" i="256"/>
  <c r="A35" i="256"/>
  <c r="A36" i="256"/>
  <c r="J35" i="256"/>
  <c r="E35" i="256"/>
  <c r="J34" i="256"/>
  <c r="E34" i="256"/>
  <c r="J33" i="256"/>
  <c r="E33" i="256"/>
  <c r="J32" i="256"/>
  <c r="E32" i="256"/>
  <c r="J31" i="256"/>
  <c r="E31" i="256"/>
  <c r="J30" i="256"/>
  <c r="E30" i="256"/>
  <c r="J29" i="256"/>
  <c r="E29" i="256"/>
  <c r="J28" i="256"/>
  <c r="E28" i="256"/>
  <c r="J27" i="256"/>
  <c r="E27" i="256"/>
  <c r="J26" i="256"/>
  <c r="E26" i="256"/>
  <c r="J25" i="256"/>
  <c r="E25" i="256"/>
  <c r="J24" i="256"/>
  <c r="E24" i="256"/>
  <c r="J23" i="256"/>
  <c r="E23" i="256"/>
  <c r="J22" i="256"/>
  <c r="E22" i="256"/>
  <c r="J21" i="256"/>
  <c r="E21" i="256"/>
  <c r="J20" i="256"/>
  <c r="E20" i="256"/>
  <c r="J19" i="256"/>
  <c r="E19" i="256"/>
  <c r="J18" i="256"/>
  <c r="E18" i="256"/>
  <c r="J17" i="256"/>
  <c r="E17" i="256"/>
  <c r="J16" i="256"/>
  <c r="E16" i="256"/>
  <c r="J13" i="256"/>
  <c r="J14" i="256"/>
  <c r="J15" i="256"/>
  <c r="E13" i="256"/>
  <c r="E14" i="256"/>
  <c r="E15" i="256"/>
  <c r="M80" i="254"/>
  <c r="O66" i="254"/>
  <c r="J63" i="254"/>
  <c r="P66" i="254"/>
  <c r="H64" i="254"/>
  <c r="M67" i="254"/>
  <c r="M68" i="254"/>
  <c r="L63" i="254"/>
  <c r="M63" i="254"/>
  <c r="N80" i="254"/>
  <c r="J60" i="254"/>
  <c r="E60" i="254"/>
  <c r="J59" i="254"/>
  <c r="E59" i="254"/>
  <c r="J58" i="254"/>
  <c r="E58" i="254"/>
  <c r="J57" i="254"/>
  <c r="E57" i="254"/>
  <c r="J56" i="254"/>
  <c r="E56" i="254"/>
  <c r="J55" i="254"/>
  <c r="E55" i="254"/>
  <c r="J54" i="254"/>
  <c r="E54" i="254"/>
  <c r="J53" i="254"/>
  <c r="E53" i="254"/>
  <c r="J52" i="254"/>
  <c r="E52" i="254"/>
  <c r="J51" i="254"/>
  <c r="E51" i="254"/>
  <c r="J50" i="254"/>
  <c r="E50" i="254"/>
  <c r="J49" i="254"/>
  <c r="E49" i="254"/>
  <c r="J48" i="254"/>
  <c r="E48" i="254"/>
  <c r="J47" i="254"/>
  <c r="E47" i="254"/>
  <c r="J46" i="254"/>
  <c r="E46" i="254"/>
  <c r="J45" i="254"/>
  <c r="E45" i="254"/>
  <c r="J44" i="254"/>
  <c r="E44" i="254"/>
  <c r="J43" i="254"/>
  <c r="E43" i="254"/>
  <c r="J42" i="254"/>
  <c r="E42" i="254"/>
  <c r="J41" i="254"/>
  <c r="E41" i="254"/>
  <c r="J40" i="254"/>
  <c r="E40" i="254"/>
  <c r="J39" i="254"/>
  <c r="E39" i="254"/>
  <c r="J38" i="254"/>
  <c r="F38" i="254"/>
  <c r="F39" i="254"/>
  <c r="F40" i="254"/>
  <c r="F41" i="254"/>
  <c r="F42" i="254"/>
  <c r="F43" i="254"/>
  <c r="F44" i="254"/>
  <c r="F45" i="254"/>
  <c r="F46" i="254"/>
  <c r="F47" i="254"/>
  <c r="F48" i="254"/>
  <c r="F49" i="254"/>
  <c r="F50" i="254"/>
  <c r="F51" i="254"/>
  <c r="F52" i="254"/>
  <c r="F53" i="254"/>
  <c r="F54" i="254"/>
  <c r="F55" i="254"/>
  <c r="F56" i="254"/>
  <c r="F57" i="254"/>
  <c r="F58" i="254"/>
  <c r="F59" i="254"/>
  <c r="F60" i="254"/>
  <c r="E38" i="254"/>
  <c r="A38" i="254"/>
  <c r="A39" i="254"/>
  <c r="A40" i="254"/>
  <c r="A41" i="254"/>
  <c r="A42" i="254"/>
  <c r="A43" i="254"/>
  <c r="A44" i="254"/>
  <c r="A45" i="254"/>
  <c r="A46" i="254"/>
  <c r="A47" i="254"/>
  <c r="A48" i="254"/>
  <c r="A49" i="254"/>
  <c r="A50" i="254"/>
  <c r="A51" i="254"/>
  <c r="A52" i="254"/>
  <c r="A53" i="254"/>
  <c r="A54" i="254"/>
  <c r="A55" i="254"/>
  <c r="A56" i="254"/>
  <c r="A57" i="254"/>
  <c r="A58" i="254"/>
  <c r="A59" i="254"/>
  <c r="A60" i="254"/>
  <c r="J37" i="254"/>
  <c r="E37" i="254"/>
  <c r="J36" i="254"/>
  <c r="E36" i="254"/>
  <c r="J35" i="254"/>
  <c r="E35" i="254"/>
  <c r="J34" i="254"/>
  <c r="E34" i="254"/>
  <c r="J33" i="254"/>
  <c r="E33" i="254"/>
  <c r="J32" i="254"/>
  <c r="E32" i="254"/>
  <c r="J31" i="254"/>
  <c r="E31" i="254"/>
  <c r="J30" i="254"/>
  <c r="E30" i="254"/>
  <c r="J29" i="254"/>
  <c r="E29" i="254"/>
  <c r="J28" i="254"/>
  <c r="E28" i="254"/>
  <c r="J27" i="254"/>
  <c r="E27" i="254"/>
  <c r="J26" i="254"/>
  <c r="E26" i="254"/>
  <c r="J25" i="254"/>
  <c r="E25" i="254"/>
  <c r="J24" i="254"/>
  <c r="E24" i="254"/>
  <c r="J23" i="254"/>
  <c r="E23" i="254"/>
  <c r="J22" i="254"/>
  <c r="E22" i="254"/>
  <c r="J21" i="254"/>
  <c r="E21" i="254"/>
  <c r="J20" i="254"/>
  <c r="E20" i="254"/>
  <c r="J19" i="254"/>
  <c r="E19" i="254"/>
  <c r="J18" i="254"/>
  <c r="E18" i="254"/>
  <c r="J17" i="254"/>
  <c r="E17" i="254"/>
  <c r="J16" i="254"/>
  <c r="E16" i="254"/>
  <c r="J15" i="254"/>
  <c r="J13" i="254"/>
  <c r="J14" i="254"/>
  <c r="F14" i="254"/>
  <c r="F15" i="254"/>
  <c r="F16" i="254"/>
  <c r="F17" i="254"/>
  <c r="F18" i="254"/>
  <c r="F19" i="254"/>
  <c r="F20" i="254"/>
  <c r="F21" i="254"/>
  <c r="F22" i="254"/>
  <c r="F23" i="254"/>
  <c r="F24" i="254"/>
  <c r="F25" i="254"/>
  <c r="F26" i="254"/>
  <c r="F27" i="254"/>
  <c r="F28" i="254"/>
  <c r="F29" i="254"/>
  <c r="F30" i="254"/>
  <c r="F31" i="254"/>
  <c r="F32" i="254"/>
  <c r="F33" i="254"/>
  <c r="F34" i="254"/>
  <c r="F35" i="254"/>
  <c r="F36" i="254"/>
  <c r="E15" i="254"/>
  <c r="E14" i="254"/>
  <c r="A14" i="254"/>
  <c r="A15" i="254"/>
  <c r="A16" i="254"/>
  <c r="A17" i="254"/>
  <c r="A18" i="254"/>
  <c r="A19" i="254"/>
  <c r="A20" i="254"/>
  <c r="A21" i="254"/>
  <c r="A22" i="254"/>
  <c r="A23" i="254"/>
  <c r="A24" i="254"/>
  <c r="A25" i="254"/>
  <c r="A26" i="254"/>
  <c r="A27" i="254"/>
  <c r="A28" i="254"/>
  <c r="A29" i="254"/>
  <c r="A30" i="254"/>
  <c r="A31" i="254"/>
  <c r="A32" i="254"/>
  <c r="A33" i="254"/>
  <c r="A34" i="254"/>
  <c r="A35" i="254"/>
  <c r="A36" i="254"/>
  <c r="E13" i="254"/>
  <c r="N81" i="254"/>
  <c r="L81" i="254"/>
  <c r="M69" i="254"/>
  <c r="M80" i="252"/>
  <c r="L63" i="252"/>
  <c r="M63" i="252"/>
  <c r="N80" i="252"/>
  <c r="N81" i="252"/>
  <c r="L81" i="252"/>
  <c r="M81" i="252"/>
  <c r="H64" i="252"/>
  <c r="M67" i="252"/>
  <c r="M68" i="252"/>
  <c r="M69" i="252"/>
  <c r="I64" i="252"/>
  <c r="N67" i="252"/>
  <c r="N68" i="252"/>
  <c r="N69" i="252"/>
  <c r="P69" i="252"/>
  <c r="P68" i="252"/>
  <c r="O66" i="252"/>
  <c r="J63" i="252"/>
  <c r="P66" i="252"/>
  <c r="J64" i="252"/>
  <c r="J60" i="252"/>
  <c r="F38" i="252"/>
  <c r="F39" i="252"/>
  <c r="F40" i="252"/>
  <c r="F41" i="252"/>
  <c r="F42" i="252"/>
  <c r="F43" i="252"/>
  <c r="F44" i="252"/>
  <c r="F45" i="252"/>
  <c r="F46" i="252"/>
  <c r="F47" i="252"/>
  <c r="F48" i="252"/>
  <c r="F49" i="252"/>
  <c r="F50" i="252"/>
  <c r="F51" i="252"/>
  <c r="F52" i="252"/>
  <c r="F53" i="252"/>
  <c r="F54" i="252"/>
  <c r="F55" i="252"/>
  <c r="F56" i="252"/>
  <c r="F57" i="252"/>
  <c r="F58" i="252"/>
  <c r="F59" i="252"/>
  <c r="F60" i="252"/>
  <c r="E60" i="252"/>
  <c r="A38" i="252"/>
  <c r="A39" i="252"/>
  <c r="A40" i="252"/>
  <c r="A41" i="252"/>
  <c r="A42" i="252"/>
  <c r="A43" i="252"/>
  <c r="A44" i="252"/>
  <c r="A45" i="252"/>
  <c r="A46" i="252"/>
  <c r="A47" i="252"/>
  <c r="A48" i="252"/>
  <c r="A49" i="252"/>
  <c r="A50" i="252"/>
  <c r="A51" i="252"/>
  <c r="A52" i="252"/>
  <c r="A53" i="252"/>
  <c r="A54" i="252"/>
  <c r="A55" i="252"/>
  <c r="A56" i="252"/>
  <c r="A57" i="252"/>
  <c r="A58" i="252"/>
  <c r="A59" i="252"/>
  <c r="A60" i="252"/>
  <c r="J59" i="252"/>
  <c r="E59" i="252"/>
  <c r="J58" i="252"/>
  <c r="E58" i="252"/>
  <c r="J57" i="252"/>
  <c r="E57" i="252"/>
  <c r="J56" i="252"/>
  <c r="E56" i="252"/>
  <c r="J55" i="252"/>
  <c r="E55" i="252"/>
  <c r="J54" i="252"/>
  <c r="E54" i="252"/>
  <c r="J53" i="252"/>
  <c r="E53" i="252"/>
  <c r="J52" i="252"/>
  <c r="E52" i="252"/>
  <c r="J51" i="252"/>
  <c r="E51" i="252"/>
  <c r="J50" i="252"/>
  <c r="E50" i="252"/>
  <c r="J49" i="252"/>
  <c r="E49" i="252"/>
  <c r="J48" i="252"/>
  <c r="E48" i="252"/>
  <c r="J47" i="252"/>
  <c r="E47" i="252"/>
  <c r="J46" i="252"/>
  <c r="E46" i="252"/>
  <c r="J45" i="252"/>
  <c r="E45" i="252"/>
  <c r="J44" i="252"/>
  <c r="E44" i="252"/>
  <c r="J43" i="252"/>
  <c r="E43" i="252"/>
  <c r="J42" i="252"/>
  <c r="E42" i="252"/>
  <c r="J41" i="252"/>
  <c r="E41" i="252"/>
  <c r="J40" i="252"/>
  <c r="E40" i="252"/>
  <c r="J39" i="252"/>
  <c r="E39" i="252"/>
  <c r="J38" i="252"/>
  <c r="E38" i="252"/>
  <c r="J37" i="252"/>
  <c r="E37" i="252"/>
  <c r="J36" i="252"/>
  <c r="F14" i="252"/>
  <c r="F15" i="252"/>
  <c r="F16" i="252"/>
  <c r="F17" i="252"/>
  <c r="F18" i="252"/>
  <c r="F19" i="252"/>
  <c r="F20" i="252"/>
  <c r="F21" i="252"/>
  <c r="F22" i="252"/>
  <c r="F23" i="252"/>
  <c r="F24" i="252"/>
  <c r="F25" i="252"/>
  <c r="F26" i="252"/>
  <c r="F27" i="252"/>
  <c r="F28" i="252"/>
  <c r="F29" i="252"/>
  <c r="F30" i="252"/>
  <c r="F31" i="252"/>
  <c r="F32" i="252"/>
  <c r="F33" i="252"/>
  <c r="F34" i="252"/>
  <c r="F35" i="252"/>
  <c r="F36" i="252"/>
  <c r="E36" i="252"/>
  <c r="A14" i="252"/>
  <c r="A15" i="252"/>
  <c r="A16" i="252"/>
  <c r="A17" i="252"/>
  <c r="A18" i="252"/>
  <c r="A19" i="252"/>
  <c r="A20" i="252"/>
  <c r="A21" i="252"/>
  <c r="A22" i="252"/>
  <c r="A23" i="252"/>
  <c r="A24" i="252"/>
  <c r="A25" i="252"/>
  <c r="A26" i="252"/>
  <c r="A27" i="252"/>
  <c r="A28" i="252"/>
  <c r="A29" i="252"/>
  <c r="A30" i="252"/>
  <c r="A31" i="252"/>
  <c r="A32" i="252"/>
  <c r="A33" i="252"/>
  <c r="A34" i="252"/>
  <c r="A35" i="252"/>
  <c r="A36" i="252"/>
  <c r="J35" i="252"/>
  <c r="E35" i="252"/>
  <c r="J34" i="252"/>
  <c r="E34" i="252"/>
  <c r="J33" i="252"/>
  <c r="E33" i="252"/>
  <c r="J32" i="252"/>
  <c r="E32" i="252"/>
  <c r="J31" i="252"/>
  <c r="E31" i="252"/>
  <c r="J30" i="252"/>
  <c r="E30" i="252"/>
  <c r="J29" i="252"/>
  <c r="E29" i="252"/>
  <c r="J28" i="252"/>
  <c r="E28" i="252"/>
  <c r="J27" i="252"/>
  <c r="E27" i="252"/>
  <c r="J26" i="252"/>
  <c r="E26" i="252"/>
  <c r="J25" i="252"/>
  <c r="E25" i="252"/>
  <c r="J24" i="252"/>
  <c r="E24" i="252"/>
  <c r="J23" i="252"/>
  <c r="E23" i="252"/>
  <c r="J22" i="252"/>
  <c r="E22" i="252"/>
  <c r="J21" i="252"/>
  <c r="E21" i="252"/>
  <c r="J20" i="252"/>
  <c r="E20" i="252"/>
  <c r="J19" i="252"/>
  <c r="E19" i="252"/>
  <c r="J18" i="252"/>
  <c r="E18" i="252"/>
  <c r="J17" i="252"/>
  <c r="E17" i="252"/>
  <c r="J16" i="252"/>
  <c r="E16" i="252"/>
  <c r="J13" i="252"/>
  <c r="J14" i="252"/>
  <c r="J15" i="252"/>
  <c r="E13" i="252"/>
  <c r="E14" i="252"/>
  <c r="E15" i="252"/>
  <c r="M80" i="250"/>
  <c r="L63" i="250"/>
  <c r="M63" i="250"/>
  <c r="N80" i="250"/>
  <c r="N81" i="250"/>
  <c r="L81" i="250"/>
  <c r="M81" i="250"/>
  <c r="H64" i="250"/>
  <c r="M67" i="250"/>
  <c r="M68" i="250"/>
  <c r="M69" i="250"/>
  <c r="I64" i="250"/>
  <c r="N67" i="250"/>
  <c r="N68" i="250"/>
  <c r="N69" i="250"/>
  <c r="P69" i="250"/>
  <c r="P68" i="250"/>
  <c r="O66" i="250"/>
  <c r="J63" i="250"/>
  <c r="P66" i="250"/>
  <c r="J64" i="250"/>
  <c r="J60" i="250"/>
  <c r="F38" i="250"/>
  <c r="F39" i="250"/>
  <c r="F40" i="250"/>
  <c r="F41" i="250"/>
  <c r="F42" i="250"/>
  <c r="F43" i="250"/>
  <c r="F44" i="250"/>
  <c r="F45" i="250"/>
  <c r="F46" i="250"/>
  <c r="F47" i="250"/>
  <c r="F48" i="250"/>
  <c r="F49" i="250"/>
  <c r="F50" i="250"/>
  <c r="F51" i="250"/>
  <c r="F52" i="250"/>
  <c r="F53" i="250"/>
  <c r="F54" i="250"/>
  <c r="F55" i="250"/>
  <c r="F56" i="250"/>
  <c r="F57" i="250"/>
  <c r="F58" i="250"/>
  <c r="F59" i="250"/>
  <c r="F60" i="250"/>
  <c r="E60" i="250"/>
  <c r="A38" i="250"/>
  <c r="A39" i="250"/>
  <c r="A40" i="250"/>
  <c r="A41" i="250"/>
  <c r="A42" i="250"/>
  <c r="A43" i="250"/>
  <c r="A44" i="250"/>
  <c r="A45" i="250"/>
  <c r="A46" i="250"/>
  <c r="A47" i="250"/>
  <c r="A48" i="250"/>
  <c r="A49" i="250"/>
  <c r="A50" i="250"/>
  <c r="A51" i="250"/>
  <c r="A52" i="250"/>
  <c r="A53" i="250"/>
  <c r="A54" i="250"/>
  <c r="A55" i="250"/>
  <c r="A56" i="250"/>
  <c r="A57" i="250"/>
  <c r="A58" i="250"/>
  <c r="A59" i="250"/>
  <c r="A60" i="250"/>
  <c r="J59" i="250"/>
  <c r="E59" i="250"/>
  <c r="J58" i="250"/>
  <c r="E58" i="250"/>
  <c r="J57" i="250"/>
  <c r="E57" i="250"/>
  <c r="J56" i="250"/>
  <c r="E56" i="250"/>
  <c r="J55" i="250"/>
  <c r="E55" i="250"/>
  <c r="J54" i="250"/>
  <c r="E54" i="250"/>
  <c r="J53" i="250"/>
  <c r="E53" i="250"/>
  <c r="J52" i="250"/>
  <c r="E52" i="250"/>
  <c r="J51" i="250"/>
  <c r="E51" i="250"/>
  <c r="J50" i="250"/>
  <c r="E50" i="250"/>
  <c r="J49" i="250"/>
  <c r="E49" i="250"/>
  <c r="J48" i="250"/>
  <c r="E48" i="250"/>
  <c r="J47" i="250"/>
  <c r="E47" i="250"/>
  <c r="J46" i="250"/>
  <c r="E46" i="250"/>
  <c r="J45" i="250"/>
  <c r="E45" i="250"/>
  <c r="J44" i="250"/>
  <c r="E44" i="250"/>
  <c r="J43" i="250"/>
  <c r="E43" i="250"/>
  <c r="J42" i="250"/>
  <c r="E42" i="250"/>
  <c r="J41" i="250"/>
  <c r="E41" i="250"/>
  <c r="J40" i="250"/>
  <c r="E40" i="250"/>
  <c r="J39" i="250"/>
  <c r="E39" i="250"/>
  <c r="J38" i="250"/>
  <c r="E38" i="250"/>
  <c r="J37" i="250"/>
  <c r="E37" i="250"/>
  <c r="J36" i="250"/>
  <c r="F14" i="250"/>
  <c r="F15" i="250"/>
  <c r="F16" i="250"/>
  <c r="F17" i="250"/>
  <c r="F18" i="250"/>
  <c r="F19" i="250"/>
  <c r="F20" i="250"/>
  <c r="F21" i="250"/>
  <c r="F22" i="250"/>
  <c r="F23" i="250"/>
  <c r="F24" i="250"/>
  <c r="F25" i="250"/>
  <c r="F26" i="250"/>
  <c r="F27" i="250"/>
  <c r="F28" i="250"/>
  <c r="F29" i="250"/>
  <c r="F30" i="250"/>
  <c r="F31" i="250"/>
  <c r="F32" i="250"/>
  <c r="F33" i="250"/>
  <c r="F34" i="250"/>
  <c r="F35" i="250"/>
  <c r="F36" i="250"/>
  <c r="E36" i="250"/>
  <c r="A14" i="250"/>
  <c r="A15" i="250"/>
  <c r="A16" i="250"/>
  <c r="A17" i="250"/>
  <c r="A18" i="250"/>
  <c r="A19" i="250"/>
  <c r="A20" i="250"/>
  <c r="A21" i="250"/>
  <c r="A22" i="250"/>
  <c r="A23" i="250"/>
  <c r="A24" i="250"/>
  <c r="A25" i="250"/>
  <c r="A26" i="250"/>
  <c r="A27" i="250"/>
  <c r="A28" i="250"/>
  <c r="A29" i="250"/>
  <c r="A30" i="250"/>
  <c r="A31" i="250"/>
  <c r="A32" i="250"/>
  <c r="A33" i="250"/>
  <c r="A34" i="250"/>
  <c r="A35" i="250"/>
  <c r="A36" i="250"/>
  <c r="J35" i="250"/>
  <c r="E35" i="250"/>
  <c r="J34" i="250"/>
  <c r="E34" i="250"/>
  <c r="J33" i="250"/>
  <c r="E33" i="250"/>
  <c r="J32" i="250"/>
  <c r="E32" i="250"/>
  <c r="J31" i="250"/>
  <c r="E31" i="250"/>
  <c r="J30" i="250"/>
  <c r="E30" i="250"/>
  <c r="J29" i="250"/>
  <c r="E29" i="250"/>
  <c r="J28" i="250"/>
  <c r="E28" i="250"/>
  <c r="J27" i="250"/>
  <c r="E27" i="250"/>
  <c r="J26" i="250"/>
  <c r="E26" i="250"/>
  <c r="J25" i="250"/>
  <c r="E25" i="250"/>
  <c r="J24" i="250"/>
  <c r="E24" i="250"/>
  <c r="J23" i="250"/>
  <c r="E23" i="250"/>
  <c r="J22" i="250"/>
  <c r="E22" i="250"/>
  <c r="J21" i="250"/>
  <c r="E21" i="250"/>
  <c r="J20" i="250"/>
  <c r="E20" i="250"/>
  <c r="J19" i="250"/>
  <c r="E19" i="250"/>
  <c r="J18" i="250"/>
  <c r="E18" i="250"/>
  <c r="J17" i="250"/>
  <c r="E17" i="250"/>
  <c r="J16" i="250"/>
  <c r="E16" i="250"/>
  <c r="J13" i="250"/>
  <c r="J14" i="250"/>
  <c r="J15" i="250"/>
  <c r="E13" i="250"/>
  <c r="E14" i="250"/>
  <c r="E15" i="250"/>
  <c r="I64" i="254"/>
  <c r="M81" i="254"/>
  <c r="N67" i="254"/>
  <c r="N68" i="254"/>
  <c r="J64" i="254"/>
  <c r="N69" i="254"/>
  <c r="P69" i="254"/>
  <c r="P68" i="254"/>
  <c r="I64" i="260"/>
  <c r="M81" i="260"/>
  <c r="N67" i="260"/>
  <c r="N68" i="260"/>
  <c r="J64" i="260"/>
  <c r="N69" i="260"/>
  <c r="P69" i="260"/>
  <c r="P68" i="260"/>
  <c r="N69" i="281"/>
  <c r="P69" i="281"/>
  <c r="P68" i="281"/>
  <c r="N67" i="279"/>
  <c r="N68" i="279"/>
  <c r="J64" i="279"/>
  <c r="I64" i="277"/>
  <c r="M81" i="277"/>
  <c r="N69" i="279"/>
  <c r="P69" i="279"/>
  <c r="P68" i="279"/>
  <c r="N67" i="277"/>
  <c r="N68" i="277"/>
  <c r="J64" i="277"/>
  <c r="N69" i="277"/>
  <c r="P69" i="277"/>
  <c r="P68" i="277"/>
  <c r="N69" i="293"/>
  <c r="P69" i="293"/>
  <c r="P68" i="293"/>
  <c r="N67" i="290"/>
  <c r="N68" i="290"/>
  <c r="J64" i="290"/>
  <c r="N69" i="290"/>
  <c r="P69" i="290"/>
  <c r="P68" i="290"/>
  <c r="N69" i="309" l="1"/>
  <c r="P69" i="309" s="1"/>
  <c r="P68" i="309"/>
  <c r="N67" i="308"/>
  <c r="N68" i="308" s="1"/>
  <c r="J64" i="308"/>
  <c r="I64" i="306"/>
  <c r="M81" i="306"/>
  <c r="N69" i="308" l="1"/>
  <c r="P69" i="308" s="1"/>
  <c r="P68" i="308"/>
  <c r="N67" i="306"/>
  <c r="N68" i="306" s="1"/>
  <c r="J64" i="306"/>
  <c r="N69" i="306" l="1"/>
  <c r="P69" i="306" s="1"/>
  <c r="P68" i="306"/>
</calcChain>
</file>

<file path=xl/sharedStrings.xml><?xml version="1.0" encoding="utf-8"?>
<sst xmlns="http://schemas.openxmlformats.org/spreadsheetml/2006/main" count="5334" uniqueCount="297">
  <si>
    <t xml:space="preserve">                TELANGANA STATE POWER GENERATION CORPORATION Ltd.                           </t>
  </si>
  <si>
    <t>Reserve shutdown</t>
  </si>
  <si>
    <t>KOTHAGUDEM THERMAL POWER STATION - STAGE V, PALONCHA</t>
  </si>
  <si>
    <t>Load reduction/Unit Interruption</t>
  </si>
  <si>
    <t>DECLARATION OF AVAILABILITY BY GENERATORS</t>
  </si>
  <si>
    <t>To</t>
  </si>
  <si>
    <t>Chief Engineer (SLDC), TSTransco, Hyderabad.</t>
  </si>
  <si>
    <t>Name of Power Station along with contact details including e-mail ID</t>
  </si>
  <si>
    <t>Chief Engineer,Operation &amp; Maintenance,KTPS V &amp;VI stages,Ph: 9490610705, Off: Ph: 08744-255275, off: FAX: 08744-255272, E-Mail: ce.ktps5@tsgenco.co.in,ktps5.deep@tsgenco.co.in</t>
  </si>
  <si>
    <t>Installed capacity</t>
  </si>
  <si>
    <t>2 X 250  MW</t>
  </si>
  <si>
    <t>Message No.</t>
  </si>
  <si>
    <t>KTPS-V/R0</t>
  </si>
  <si>
    <t>Date &amp; Time of Declaration</t>
  </si>
  <si>
    <t>Details of Previous Declaration</t>
  </si>
  <si>
    <t>Block No.</t>
  </si>
  <si>
    <t>Time</t>
  </si>
  <si>
    <t>U9</t>
  </si>
  <si>
    <t>U10</t>
  </si>
  <si>
    <t xml:space="preserve">Declared Availability Ex-Bus (MW) </t>
  </si>
  <si>
    <t>00:00-00:15</t>
  </si>
  <si>
    <t>12:00-12:15</t>
  </si>
  <si>
    <t>00:15-00:30</t>
  </si>
  <si>
    <t>12:15-12:30</t>
  </si>
  <si>
    <t>00:30-00:45</t>
  </si>
  <si>
    <t>12:30-12:45</t>
  </si>
  <si>
    <t>00:45-01:00</t>
  </si>
  <si>
    <t>12:45-13:00</t>
  </si>
  <si>
    <t>01:00-01:15</t>
  </si>
  <si>
    <t>13:00-13:15</t>
  </si>
  <si>
    <t>01:15-01:30</t>
  </si>
  <si>
    <t>13:15-13:30</t>
  </si>
  <si>
    <t>01:30-01:45</t>
  </si>
  <si>
    <t>13:30-13:45</t>
  </si>
  <si>
    <t>01:45-02:00</t>
  </si>
  <si>
    <t>13:45-14:00</t>
  </si>
  <si>
    <t>02:00-02:15</t>
  </si>
  <si>
    <t>14:00-14:15</t>
  </si>
  <si>
    <t>02:15-02:30</t>
  </si>
  <si>
    <t>14:15-14:30</t>
  </si>
  <si>
    <t>02:30-02:45</t>
  </si>
  <si>
    <t>14:30-14:45</t>
  </si>
  <si>
    <t>02:45-03:00</t>
  </si>
  <si>
    <t>14:45-15:00</t>
  </si>
  <si>
    <t>03:00-03:15</t>
  </si>
  <si>
    <t>15:00-15:15</t>
  </si>
  <si>
    <t>03:15-03:30</t>
  </si>
  <si>
    <t>15:15-15:30</t>
  </si>
  <si>
    <t>03:30-03:45</t>
  </si>
  <si>
    <t>15:30-15:45</t>
  </si>
  <si>
    <t>03:45-04:00</t>
  </si>
  <si>
    <t>15:45-16:00</t>
  </si>
  <si>
    <t>04:00-04:15</t>
  </si>
  <si>
    <t>16:00-16:15</t>
  </si>
  <si>
    <t>04:15-04:30</t>
  </si>
  <si>
    <t>16:15-16:30</t>
  </si>
  <si>
    <t>04:30-04:45</t>
  </si>
  <si>
    <t>16:30-16:45</t>
  </si>
  <si>
    <t>04:45-05:00</t>
  </si>
  <si>
    <t>16:45-17:00</t>
  </si>
  <si>
    <t>05:00-05:15</t>
  </si>
  <si>
    <t>17:00-17:15</t>
  </si>
  <si>
    <t>05:15-05:30</t>
  </si>
  <si>
    <t>17:15-17:30</t>
  </si>
  <si>
    <t>05:30-05:45</t>
  </si>
  <si>
    <t>17:30-17:45</t>
  </si>
  <si>
    <t>05:45-06:00</t>
  </si>
  <si>
    <t>17:45-18:00</t>
  </si>
  <si>
    <t>06:00-06:15</t>
  </si>
  <si>
    <t>18:00-18:15</t>
  </si>
  <si>
    <t>06:15-06:30</t>
  </si>
  <si>
    <t>18:15-18:30</t>
  </si>
  <si>
    <t>06:30-06:45</t>
  </si>
  <si>
    <t>18:30-18:45</t>
  </si>
  <si>
    <t>06:45-07:00</t>
  </si>
  <si>
    <t>18:45-19:00</t>
  </si>
  <si>
    <t>07:00-07:15</t>
  </si>
  <si>
    <t>19:00-19:15</t>
  </si>
  <si>
    <t>07:15-07:30</t>
  </si>
  <si>
    <t>19:15-19:30</t>
  </si>
  <si>
    <t>07:30-07:45</t>
  </si>
  <si>
    <t>19:30-19:45</t>
  </si>
  <si>
    <t>07:45-08:00</t>
  </si>
  <si>
    <t>19:45-20:00</t>
  </si>
  <si>
    <t>08:00-08:15</t>
  </si>
  <si>
    <t>20:00-20:15</t>
  </si>
  <si>
    <t>08:15-08:30</t>
  </si>
  <si>
    <t>20:15-20:30</t>
  </si>
  <si>
    <t>08:30-08:45</t>
  </si>
  <si>
    <t>20:30-20:45</t>
  </si>
  <si>
    <t>08:45-09:00</t>
  </si>
  <si>
    <t>20:45-21:00</t>
  </si>
  <si>
    <t>09:00-09:15</t>
  </si>
  <si>
    <t>21:00-21:15</t>
  </si>
  <si>
    <t>09:15-09:30</t>
  </si>
  <si>
    <t>21:15-21:30</t>
  </si>
  <si>
    <t>09:30-09:45</t>
  </si>
  <si>
    <t>21:30-21:45</t>
  </si>
  <si>
    <t>09:45-10:00</t>
  </si>
  <si>
    <t>21:45-22:00</t>
  </si>
  <si>
    <t>10:00-10:15</t>
  </si>
  <si>
    <t>22:00-22:15</t>
  </si>
  <si>
    <t>10:15-10:30</t>
  </si>
  <si>
    <t>22:15-22:30</t>
  </si>
  <si>
    <t>10:30-10:45</t>
  </si>
  <si>
    <t>22:30-22:45</t>
  </si>
  <si>
    <t>10:45-11:00</t>
  </si>
  <si>
    <t>22:45-23:00</t>
  </si>
  <si>
    <t>11:00-11:15</t>
  </si>
  <si>
    <t>23:00-23:15</t>
  </si>
  <si>
    <t>11:15-11:30</t>
  </si>
  <si>
    <t>23:15-23:30</t>
  </si>
  <si>
    <t>11:30-11:45</t>
  </si>
  <si>
    <t>23:30-23:45</t>
  </si>
  <si>
    <t>11:45-12:00</t>
  </si>
  <si>
    <t>23:45-24:00</t>
  </si>
  <si>
    <t>Lower Limit to which station  can be backed- Down (Ex-Bus)</t>
  </si>
  <si>
    <t xml:space="preserve"> 162 MW / Unit Ex-Bus (without resorting to oil support)</t>
  </si>
  <si>
    <t>U#09</t>
  </si>
  <si>
    <t>U#10</t>
  </si>
  <si>
    <t>KTPS V</t>
  </si>
  <si>
    <t>Mail to : ce.sldc@tstransco.in</t>
  </si>
  <si>
    <t>APC</t>
  </si>
  <si>
    <t>%APC</t>
  </si>
  <si>
    <t xml:space="preserve"> </t>
  </si>
  <si>
    <t>Authorised signatory</t>
  </si>
  <si>
    <t>IX</t>
  </si>
  <si>
    <t>X</t>
  </si>
  <si>
    <t>V Stage</t>
  </si>
  <si>
    <t>Deviation</t>
  </si>
  <si>
    <t>U#09 of KTPS V Stage is released for carrying out capital overhaul works from 04.06.2020 for a period of about 45 days.</t>
  </si>
  <si>
    <t xml:space="preserve">                                             Availability declaration  for the date: @01.07.2020</t>
  </si>
  <si>
    <t>30.06.2020 and 09:35:00  (Time in 24 Hrs Format)</t>
  </si>
  <si>
    <t>Generation (in MU) on 29.06.2020</t>
  </si>
  <si>
    <t>Load backed -Down (in MU) on 29.06.2020</t>
  </si>
  <si>
    <t>Load back down on 29.06.2020: 08:30 hrs to 10:35 hrs (214 MW to 163 MW) &amp; 15:15 hrs to 16:15 hrs (213 MW to 163 MW)</t>
  </si>
  <si>
    <t xml:space="preserve">                                             Availability declaration  for the date: @02.07.2020</t>
  </si>
  <si>
    <t>01.07.2020 and 09:55:00  (Time in 24 Hrs Format)</t>
  </si>
  <si>
    <t>Generation (in MU) on 30.06.2020</t>
  </si>
  <si>
    <t>Load backed -Down (in MU) on 30.06.2020</t>
  </si>
  <si>
    <t xml:space="preserve">Load back down on 30.06.2020: 11:20 hrs to 12:10 hrs (213 MW to 163 MW) &amp; 14:55 hrs to 15:40 hrs. (214 MW to 163 MW) </t>
  </si>
  <si>
    <t xml:space="preserve">                                             Availability declaration  for the date: @03.07.2020</t>
  </si>
  <si>
    <t>02.07.2020 and 08:15:00  (Time in 24 Hrs Format)</t>
  </si>
  <si>
    <t>Generation (in MU) on 01.07.2020</t>
  </si>
  <si>
    <t>Load backed -Down (in MU) on 01.07.2020</t>
  </si>
  <si>
    <t>Load back down on 01.07.2020: 03:40 hrs to 05:00 hrs (213 MW to 163 MW)</t>
  </si>
  <si>
    <t>KTPS-V/R1</t>
  </si>
  <si>
    <t xml:space="preserve">                                             Availability declaration  for the date: @04.07.2020</t>
  </si>
  <si>
    <t>03.07.2020 and 07:45:00  (Time in 24 Hrs Format)</t>
  </si>
  <si>
    <t>Generation (in MU) on 02.07.2020</t>
  </si>
  <si>
    <t>Load backed -Down (in MU) on 02.07.2020</t>
  </si>
  <si>
    <t>Load back down on 02.07.2020: 17:15 hrs to 17:40 hrs (208 MW to 162 MW)</t>
  </si>
  <si>
    <t xml:space="preserve">                                             Availability declaration  for the date: @05.07.2020</t>
  </si>
  <si>
    <t>04.07.2020 and 09:45:00  (Time in 24 Hrs Format)</t>
  </si>
  <si>
    <t>Generation (in MU) on 03.07.2020</t>
  </si>
  <si>
    <t>Load backed -Down (in MU) on 03.07.2020</t>
  </si>
  <si>
    <t>Load back down on 03.07.2020: 17:05 hrs to 18:35 hrs (213 MW to 163 MW)</t>
  </si>
  <si>
    <t xml:space="preserve">                                             Availability declaration  for the date: @06.07.2020</t>
  </si>
  <si>
    <t>05.07.2020 and 10:15:00  (Time in 24 Hrs Format)</t>
  </si>
  <si>
    <t>Generation (in MU) on 04.07.2020</t>
  </si>
  <si>
    <t>Load backed -Down (in MU) on 04.07.2020</t>
  </si>
  <si>
    <t>Load back down on 04.07.2020: 00:45 hrs to 07:20 hrs (206 MW to 162 MW) &amp; 13:05 hrs to 16:15 hrs (214 MW to 163 MW)</t>
  </si>
  <si>
    <t xml:space="preserve">                                             Availability declaration  for the date: @07.07.2020</t>
  </si>
  <si>
    <t>06.07.2020 and 08:25:00  (Time in 24 Hrs Format)</t>
  </si>
  <si>
    <t>Generation (in MU) on 05.07.2020</t>
  </si>
  <si>
    <t>Load backed -Down (in MU) on 05.07.2020</t>
  </si>
  <si>
    <t xml:space="preserve">Load back down on 05.07.2020: 03:55 hrs to 24:00 hrs (210 MW to 162 MW) </t>
  </si>
  <si>
    <t xml:space="preserve">                                             Availability declaration  for the date: @08.07.2020</t>
  </si>
  <si>
    <t>07.07.2020 and 09:25:00  (Time in 24 Hrs Format)</t>
  </si>
  <si>
    <t>Generation (in MU) on 06.07.2020</t>
  </si>
  <si>
    <t>Load backed -Down (in MU) on 06.07.2020</t>
  </si>
  <si>
    <t xml:space="preserve">Load back down on 06.07.2020: 00:00 hrs to 06:25 hrs.(210 MW to 162 MW) &amp; 10:00 hrs. to 14:15 hrs (214 MW to 162 MW) </t>
  </si>
  <si>
    <t xml:space="preserve">                                             Availability declaration  for the date: @09.07.2020</t>
  </si>
  <si>
    <t>Generation (in MU) on 07.07.2020</t>
  </si>
  <si>
    <t>Load backed -Down (in MU) on 07.07.2020</t>
  </si>
  <si>
    <t>Load back down on 07.07.2020: 09:35 hrs to 10:25 hrs.(210 MW to 163 MW), 11:15 hrs. to 12:40 hrs (208 MW to 163 MW) , 15:35 hrs to 17:15 hrs (213 MW to 163 MW) &amp; 18:25 hrs to 19:15 hrs (211 MW to 163 MW)</t>
  </si>
  <si>
    <t>U#10 tripped at 04:55 hrs on 08.07.2020 on Electrical Protection (Negative phase sequence relay operated). After restoring to normalcy, U#10 boiler flashed at 06:20 hrs and synchronised to Grid at 07:57 hrs on 08.07.2020.</t>
  </si>
  <si>
    <t>08.07.2020 and 08:55:00  (Time in 24 Hrs Format)</t>
  </si>
  <si>
    <t>09.07.2020 and 09:15:00  (Time in 24 Hrs Format)</t>
  </si>
  <si>
    <t>Generation (in MU) on 08.07.2020</t>
  </si>
  <si>
    <t>Load backed -Down (in MU) on 08.07.2020</t>
  </si>
  <si>
    <t xml:space="preserve">Load back down on 08.07.2020: 10:55 hrs to 11:50 hrs.(193 MW to 163 MW) &amp; 18:05 hrs. to 19:20 hrs (208 MW to 163 MW)  </t>
  </si>
  <si>
    <t>KTPS-V/R2</t>
  </si>
  <si>
    <t xml:space="preserve">                                             Availability declaration  for the date: 10.07.2020</t>
  </si>
  <si>
    <t xml:space="preserve">                                             Availability declaration  for the date: 11.07.2020</t>
  </si>
  <si>
    <t>10.07.2020 and 09:35:00  (Time in 24 Hrs Format)</t>
  </si>
  <si>
    <t>Generation (in MU) on 09.07.2020</t>
  </si>
  <si>
    <t>Load backed -Down (in MU) on 09.07.2020</t>
  </si>
  <si>
    <t xml:space="preserve">Load back down on 09.07.2020: 12:45 hrs to 14:20 hrs.(207 MW to 162 MW) &amp; 16:30 hrs. to 18:35 hrs (212 MW to 162 MW)  </t>
  </si>
  <si>
    <t xml:space="preserve">                                             Availability declaration  for the date: 12.07.2020</t>
  </si>
  <si>
    <t>11.07.2020 and 08:45:00  (Time in 24 Hrs Format)</t>
  </si>
  <si>
    <t>Generation (in MU) on 10.07.2020</t>
  </si>
  <si>
    <t>Load backed -Down (in MU) on 10.07.2020</t>
  </si>
  <si>
    <t xml:space="preserve">Load back down on 10.07.2020: 02:55 hrs to 06:25 hrs.(216 MW to 163 MW) &amp; 13:05 hrs. to 18:05 hrs (208 MW to 162 MW)  </t>
  </si>
  <si>
    <t xml:space="preserve">                                             Availability declaration  for the date: 13.07.2020</t>
  </si>
  <si>
    <t>12.07.2020 and 09:45:00  (Time in 24 Hrs Format)</t>
  </si>
  <si>
    <t>Generation (in MU) on 11.07.2020</t>
  </si>
  <si>
    <t>Load backed -Down (in MU) on 11.07.2020</t>
  </si>
  <si>
    <t xml:space="preserve">Load back down on 11.07.2020: 01:25 hrs to 05:40 hrs.(215 MW to 163 MW) &amp; 09:45 hrs. to 14:15 hrs (217 MW to 163 MW)  </t>
  </si>
  <si>
    <t xml:space="preserve">                                             Availability declaration  for the date: 14.07.2020</t>
  </si>
  <si>
    <t>13.07.2020 and 09:15:00  (Time in 24 Hrs Format)</t>
  </si>
  <si>
    <t>Generation (in MU) on 12.07.2020</t>
  </si>
  <si>
    <t>Load backed -Down (in MU) on 12.07.2020</t>
  </si>
  <si>
    <t xml:space="preserve">Load back down on 12.07.2020: 00:25 hrs to 18:35 hrs.(212 MW to 162 MW) &amp; 23:15 hrs. to 24:00 hrs (214 MW to 162 MW)  </t>
  </si>
  <si>
    <t xml:space="preserve">                                             Availability declaration  for the date: 15.07.2020</t>
  </si>
  <si>
    <t>14.07.2020 and 09:15:00  (Time in 24 Hrs Format)</t>
  </si>
  <si>
    <t>Generation (in MU) on 13.07.2020</t>
  </si>
  <si>
    <t>Load backed -Down (in MU) on 13.07.2020</t>
  </si>
  <si>
    <t>Load back down on 13.07.2020: 00:00 hrs. to 06:15 hrs (214 MW to 162 MW)  &amp; 13:40 hrs to 14:50 hrs (200 MW to 165 MW)</t>
  </si>
  <si>
    <t xml:space="preserve">                                             Availability declaration  for the date: 16.07.2020</t>
  </si>
  <si>
    <t>15.07.2020 and 09:55:00  (Time in 24 Hrs Format)</t>
  </si>
  <si>
    <t>Generation (in MU) on 14.07.2020</t>
  </si>
  <si>
    <t>Load backed -Down (in MU) on 14.07.2020</t>
  </si>
  <si>
    <t xml:space="preserve">Load back down on 14.07.2020: 15:30 hrs. to 16:00 hrs (212 MW to 185 MW)  </t>
  </si>
  <si>
    <t xml:space="preserve">                                             Availability declaration  for the date: 17.07.2020</t>
  </si>
  <si>
    <t>16.07.2020 and 09:35:00  (Time in 24 Hrs Format)</t>
  </si>
  <si>
    <t>Generation (in MU) on 15.07.2020</t>
  </si>
  <si>
    <t>Load backed -Down (in MU) on 15.07.2020</t>
  </si>
  <si>
    <t>Load back down on 15.07.2020: 12:30 hrs. to 13:45 hrs (210 MW to 163 MW)  15:50 hrs to 19:50 hrs (209 MW to 163 MW)</t>
  </si>
  <si>
    <t xml:space="preserve">                                             Availability declaration  for the date: 18.07.2020</t>
  </si>
  <si>
    <t>Generation (in MU) on 16.07.2020</t>
  </si>
  <si>
    <t>Load backed -Down (in MU) on 16.07.2020</t>
  </si>
  <si>
    <t xml:space="preserve">Load back down on 16.07.2020: 03:00 hrs. to 07:00 hrs (215 MW to 165 MW)  </t>
  </si>
  <si>
    <t>17.07.2020 and 09:25:00  (Time in 24 Hrs Format)</t>
  </si>
  <si>
    <t xml:space="preserve">                                             Availability declaration  for the date: 19.07.2020</t>
  </si>
  <si>
    <t>18.07.2020 and 09:25:00  (Time in 24 Hrs Format)</t>
  </si>
  <si>
    <t>Generation (in MU) on 17.07.2020</t>
  </si>
  <si>
    <t>Load backed -Down (in MU) on 17.07.2020</t>
  </si>
  <si>
    <t>Load back down on 17.07.2020: ---</t>
  </si>
  <si>
    <t xml:space="preserve">                                             Availability declaration  for the date: 20.07.2020</t>
  </si>
  <si>
    <t>19.07.2020 and 09:35:00  (Time in 24 Hrs Format)</t>
  </si>
  <si>
    <t>Load back down on 18.07.2020: ---</t>
  </si>
  <si>
    <t>Generation (in MU) on 18.07.2020</t>
  </si>
  <si>
    <t>Load backed -Down (in MU) on 18.07.2020</t>
  </si>
  <si>
    <t xml:space="preserve">                                             Availability declaration  for the date: 21.07.2020</t>
  </si>
  <si>
    <t>20.07.2020 and 08:15:00  (Time in 24 Hrs Format)</t>
  </si>
  <si>
    <t>Generation (in MU) on 19.07.2020</t>
  </si>
  <si>
    <t>Load backed -Down (in MU) on 19.07.2020</t>
  </si>
  <si>
    <t>Load back down on 19.07.2020: 11:00 hrs to 24:00 hrs (207 MW to 163 MW)</t>
  </si>
  <si>
    <t xml:space="preserve">                                             Availability declaration  for the date: 22.07.2020</t>
  </si>
  <si>
    <t>Generation (in MU) on 20.07.2020</t>
  </si>
  <si>
    <t>Load backed -Down (in MU) on 20.07.2020</t>
  </si>
  <si>
    <t xml:space="preserve">                                             Availability declaration  for the date: 23.07.2020</t>
  </si>
  <si>
    <t>22.07.2020 and 07:35:00  (Time in 24 Hrs Format)</t>
  </si>
  <si>
    <t>Generation (in MU) on 21.07.2020</t>
  </si>
  <si>
    <t>Load backed -Down (in MU) on 21.07.2020</t>
  </si>
  <si>
    <t xml:space="preserve">Load back down on 20.07.2020: 00:00 hrs to 17:30 hrs (207 MW to 163 MW) &amp; 23:35 hrs to 24:00 hrs (214 MW to 162 MW) </t>
  </si>
  <si>
    <t xml:space="preserve">Load back down on 21.07.2020: 00:00  hrs to 14:06 hrs (214 MW to 162 MW) </t>
  </si>
  <si>
    <t>22.07.2020 and 07:45:00  (Time in 24 Hrs Format)</t>
  </si>
  <si>
    <t>U#10 of KTPS V Stage tripped on 21/07/2020 at 14:06 hrs. Turbine Emergency Governor acted and Generator tripped on “Generator Low forward power interlock (Class-A Protection). Rectification works are under progress. The Unit is expected to be on Bars within 24 hours from the time of tripping.</t>
  </si>
  <si>
    <t xml:space="preserve">                                             Availability declaration  for the date: 24.07.2020</t>
  </si>
  <si>
    <t xml:space="preserve">Load back down on 22.07.2020: 00:00  hrs to 14:06 hrs (214 MW to 162 MW) </t>
  </si>
  <si>
    <t>23.07.2020 and 10:20:00  (Time in 24 Hrs Format)</t>
  </si>
  <si>
    <t>U#10 of KTPS V Stage tripped on 21/07/2020 at 14:06 hrs. Turbine Emergency Governor acted and Generator tripped on “Generator Low forward power interlock (Class-A Protection). After completion of necessary rectification works, U#10 boiler flashed at 14:32 hrs and synchronised to grid at 16:49 hrs on 22.07.2020.</t>
  </si>
  <si>
    <t xml:space="preserve">                                             Availability declaration  for the date: 25.07.2020</t>
  </si>
  <si>
    <t>Generation (in MU) on 22.07.2020</t>
  </si>
  <si>
    <t>Load backed -Down (in MU) on 22.07.2020</t>
  </si>
  <si>
    <t>Generation (in MU) on 23.07.2020</t>
  </si>
  <si>
    <t>Load backed -Down (in MU) on 23.07.2020</t>
  </si>
  <si>
    <t>Load back down on 23.07.2020: 02:50 hrs to 07:20 hrs (210 MW to 176 MW), 07:20 hrs to 08:25 hrs (176 MW to 163 MW),  10:30 hrs to 13:25 hrs (208 MW to 162 MW), 16:25 hrs to 18:15 hrs (214 MW to 162 MW) &amp; 23:55 hrs to 24:00 hrs (216 MW to 165 MW)</t>
  </si>
  <si>
    <t>24.07.2020 and 10:15:00  (Time in 24 Hrs Format)</t>
  </si>
  <si>
    <t xml:space="preserve">                                             Availability declaration  for the date: 26.07.2020</t>
  </si>
  <si>
    <t>25.07.2020 and 09:45:00  (Time in 24 Hrs Format)</t>
  </si>
  <si>
    <t>Generation (in MU) on 24.07.2020</t>
  </si>
  <si>
    <t>Load backed -Down (in MU) on 24.07.2020</t>
  </si>
  <si>
    <t>Load back down on 24.07.2020: 00:00 hrs to 06:10 hrs (216 MW to 165 MW)</t>
  </si>
  <si>
    <t xml:space="preserve">                                             Availability declaration  for the date: 27.07.2020</t>
  </si>
  <si>
    <t>26.07.2020 and 07:00:00  (Time in 24 Hrs Format)</t>
  </si>
  <si>
    <t>Generation (in MU) on 25.07.2020</t>
  </si>
  <si>
    <t>Load backed -Down (in MU) on 25.07.2020</t>
  </si>
  <si>
    <t>Load back down on 25.07.2020: 11:50 hrs to 14:30 hrs (211 MW to 162 MW)</t>
  </si>
  <si>
    <t>26.07.2020 and 07:05:00  (Time in 24 Hrs Format)</t>
  </si>
  <si>
    <t xml:space="preserve">                                             Availability declaration  for the date: 28.07.2020</t>
  </si>
  <si>
    <t>27.07.2020 and 10:00:00  (Time in 24 Hrs Format)</t>
  </si>
  <si>
    <t>Generation (in MU) on 26.07.2020</t>
  </si>
  <si>
    <t>Load backed -Down (in MU) on 26.07.2020</t>
  </si>
  <si>
    <t>Load back down on 26.07.2020: 07:45 hrs to 12:10 hrs (208 MW to 162 MW) &amp; 13:45 hrs to 19:30 hrs (211 MW to 162 MW)</t>
  </si>
  <si>
    <t xml:space="preserve">                                             Availability declaration  for the date: 29.07.2020</t>
  </si>
  <si>
    <t>Generation (in MU) on 27.07.2020</t>
  </si>
  <si>
    <t>Load backed -Down (in MU) on 27.07.2020</t>
  </si>
  <si>
    <t xml:space="preserve">Load back down on 27.07.2020: 01:55 hrs to 02:30 hrs (209 MW to 162 MW) </t>
  </si>
  <si>
    <t>28.07.2020 and 09:40:00  (Time in 24 Hrs Format)</t>
  </si>
  <si>
    <t xml:space="preserve">                                             Availability declaration  for the date: 30.07.2020</t>
  </si>
  <si>
    <t>29.07.2020 and 09:10:00  (Time in 24 Hrs Format)</t>
  </si>
  <si>
    <t>Generation (in MU) on 28.07.2020</t>
  </si>
  <si>
    <t>Load backed -Down (in MU) on 28.07.2020</t>
  </si>
  <si>
    <t>Load back down on 28.07.2020: 16:10 hrs to 17:00 hrs (212 MW to 174 MW) &amp; 23:30 hrs to 24:00 hrs (196 MW to 162 MW)</t>
  </si>
  <si>
    <t xml:space="preserve">                                             Availability declaration  for the date: 31.07.2020</t>
  </si>
  <si>
    <t>Generation (in MU) on 29.07.2020</t>
  </si>
  <si>
    <t>Load backed -Down (in MU) on 29.07.2020</t>
  </si>
  <si>
    <t>Load back down on 29.07.2020: 00:00 hrs to 08:20 hrs (196 MW to 162 MW) &amp; 09:30 hrs to 15:40 hrs (200 MW to 165 MW)</t>
  </si>
  <si>
    <t>30.07.2020 and 09:40:00  (Time in 24 Hrs Format)</t>
  </si>
  <si>
    <t>31.07.2020 and 09:40:00  (Time in 24 Hrs Format)</t>
  </si>
  <si>
    <t>01.08.2020 and 09:40:00  (Time in 24 Hrs Format)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</si>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</sst>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0.000"/>
    <numFmt numFmtId="166" formatCode="0.0000"/>
  </numFmts>
  <fonts count="1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8"/>
      <color rgb="FF000000"/>
      <name val="Book Antiqua"/>
      <family val="1"/>
    </font>
    <font>
      <i/>
      <sz val="11"/>
      <name val="Book Antiqua"/>
      <family val="1"/>
    </font>
    <font>
      <i/>
      <sz val="11"/>
      <color rgb="FF000000"/>
      <name val="Book Antiqua"/>
      <family val="1"/>
    </font>
    <font>
      <i/>
      <sz val="14"/>
      <color rgb="FF000000"/>
      <name val="Book Antiqua"/>
      <family val="1"/>
    </font>
    <font>
      <b/>
      <i/>
      <sz val="14"/>
      <color rgb="FFFF0000"/>
      <name val="Book Antiqua"/>
      <family val="1"/>
    </font>
    <font>
      <b/>
      <i/>
      <sz val="11"/>
      <color rgb="FF000000"/>
      <name val="Book Antiqua"/>
      <family val="1"/>
    </font>
    <font>
      <b/>
      <i/>
      <sz val="11"/>
      <color rgb="FFFF0000"/>
      <name val="Book Antiqua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i/>
      <sz val="10.5"/>
      <color rgb="FF000000"/>
      <name val="Book Antiqua"/>
      <family val="1"/>
    </font>
    <font>
      <i/>
      <sz val="10.5"/>
      <name val="Book Antiqua"/>
      <family val="1"/>
    </font>
    <font>
      <b/>
      <i/>
      <sz val="12"/>
      <name val="Book Antiqua"/>
      <family val="1"/>
    </font>
    <font>
      <b/>
      <i/>
      <sz val="10.5"/>
      <color rgb="FFFF0000"/>
      <name val="Book Antiqua"/>
      <family val="1"/>
    </font>
    <font>
      <i/>
      <sz val="11"/>
      <color rgb="FFFF0000"/>
      <name val="Book Antiqua"/>
      <family val="1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1" fillId="2" borderId="0" xfId="1" applyFont="1" applyFill="1"/>
    <xf numFmtId="0" fontId="1" fillId="0" borderId="0" xfId="1" applyFont="1"/>
    <xf numFmtId="0" fontId="1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1" fillId="4" borderId="0" xfId="1" applyFont="1" applyFill="1" applyAlignment="1">
      <alignment vertical="center"/>
    </xf>
    <xf numFmtId="0" fontId="1" fillId="6" borderId="0" xfId="1" applyFont="1" applyFill="1" applyBorder="1"/>
    <xf numFmtId="0" fontId="4" fillId="0" borderId="0" xfId="1" applyFont="1"/>
    <xf numFmtId="0" fontId="4" fillId="0" borderId="6" xfId="1" applyFont="1" applyBorder="1" applyAlignment="1">
      <alignment horizontal="center"/>
    </xf>
    <xf numFmtId="20" fontId="4" fillId="0" borderId="1" xfId="1" applyNumberFormat="1" applyFont="1" applyBorder="1" applyAlignment="1">
      <alignment horizontal="center"/>
    </xf>
    <xf numFmtId="0" fontId="3" fillId="7" borderId="6" xfId="1" applyFont="1" applyFill="1" applyBorder="1" applyAlignment="1">
      <alignment horizontal="center"/>
    </xf>
    <xf numFmtId="0" fontId="4" fillId="0" borderId="3" xfId="1" applyFont="1" applyBorder="1" applyAlignment="1">
      <alignment horizontal="center"/>
    </xf>
    <xf numFmtId="20" fontId="4" fillId="0" borderId="6" xfId="1" applyNumberFormat="1" applyFont="1" applyBorder="1" applyAlignment="1">
      <alignment horizontal="center"/>
    </xf>
    <xf numFmtId="164" fontId="9" fillId="0" borderId="0" xfId="1" applyNumberFormat="1" applyFont="1"/>
    <xf numFmtId="0" fontId="9" fillId="0" borderId="0" xfId="1" applyFont="1" applyAlignment="1">
      <alignment horizontal="center"/>
    </xf>
    <xf numFmtId="0" fontId="9" fillId="0" borderId="0" xfId="1" applyFont="1"/>
    <xf numFmtId="0" fontId="4" fillId="0" borderId="0" xfId="1" applyFont="1" applyAlignment="1">
      <alignment horizontal="center"/>
    </xf>
    <xf numFmtId="0" fontId="4" fillId="0" borderId="4" xfId="1" applyFont="1" applyBorder="1" applyAlignment="1">
      <alignment horizontal="center"/>
    </xf>
    <xf numFmtId="20" fontId="4" fillId="0" borderId="4" xfId="1" applyNumberFormat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7" fillId="0" borderId="13" xfId="1" applyFont="1" applyBorder="1" applyAlignment="1">
      <alignment horizontal="center" vertical="center"/>
    </xf>
    <xf numFmtId="165" fontId="7" fillId="0" borderId="16" xfId="1" applyNumberFormat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0" fontId="4" fillId="0" borderId="14" xfId="1" applyFont="1" applyBorder="1"/>
    <xf numFmtId="0" fontId="4" fillId="0" borderId="15" xfId="1" applyFont="1" applyBorder="1"/>
    <xf numFmtId="165" fontId="15" fillId="0" borderId="0" xfId="1" applyNumberFormat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4" fillId="0" borderId="17" xfId="1" applyFont="1" applyBorder="1"/>
    <xf numFmtId="0" fontId="4" fillId="0" borderId="18" xfId="1" applyFont="1" applyBorder="1"/>
    <xf numFmtId="166" fontId="4" fillId="0" borderId="0" xfId="1" applyNumberFormat="1" applyFont="1" applyAlignment="1">
      <alignment horizontal="center" vertical="center"/>
    </xf>
    <xf numFmtId="20" fontId="1" fillId="0" borderId="0" xfId="1" applyNumberFormat="1" applyFont="1"/>
    <xf numFmtId="165" fontId="1" fillId="0" borderId="0" xfId="1" applyNumberFormat="1" applyFont="1" applyAlignment="1">
      <alignment horizontal="center"/>
    </xf>
    <xf numFmtId="165" fontId="4" fillId="9" borderId="0" xfId="1" applyNumberFormat="1" applyFont="1" applyFill="1" applyAlignment="1">
      <alignment horizontal="center" vertical="center"/>
    </xf>
    <xf numFmtId="166" fontId="7" fillId="0" borderId="6" xfId="1" applyNumberFormat="1" applyFont="1" applyBorder="1" applyAlignment="1">
      <alignment horizontal="center" vertical="center"/>
    </xf>
    <xf numFmtId="0" fontId="15" fillId="5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3" fillId="4" borderId="6" xfId="1" applyFont="1" applyFill="1" applyBorder="1" applyAlignment="1">
      <alignment horizontal="center"/>
    </xf>
    <xf numFmtId="0" fontId="15" fillId="4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8" fillId="6" borderId="1" xfId="1" applyFont="1" applyFill="1" applyBorder="1" applyAlignment="1">
      <alignment horizontal="left" vertical="top"/>
    </xf>
    <xf numFmtId="0" fontId="8" fillId="6" borderId="2" xfId="1" applyFont="1" applyFill="1" applyBorder="1" applyAlignment="1">
      <alignment horizontal="left" vertical="top"/>
    </xf>
    <xf numFmtId="0" fontId="8" fillId="6" borderId="3" xfId="1" applyFont="1" applyFill="1" applyBorder="1" applyAlignment="1">
      <alignment horizontal="left" vertical="top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3" fillId="5" borderId="6" xfId="1" applyFont="1" applyFill="1" applyBorder="1" applyAlignment="1">
      <alignment horizontal="center"/>
    </xf>
    <xf numFmtId="0" fontId="15" fillId="7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/>
    <xf numFmtId="0" fontId="11" fillId="0" borderId="7" xfId="1" applyFont="1" applyBorder="1" applyAlignment="1">
      <alignment horizontal="left" vertical="center" wrapText="1"/>
    </xf>
    <xf numFmtId="0" fontId="12" fillId="0" borderId="8" xfId="1" applyFont="1" applyBorder="1"/>
    <xf numFmtId="0" fontId="12" fillId="0" borderId="9" xfId="1" applyFont="1" applyBorder="1"/>
    <xf numFmtId="0" fontId="4" fillId="0" borderId="7" xfId="1" applyFont="1" applyBorder="1" applyAlignment="1">
      <alignment horizontal="left" vertical="center"/>
    </xf>
    <xf numFmtId="0" fontId="3" fillId="0" borderId="8" xfId="1" applyFont="1" applyBorder="1"/>
    <xf numFmtId="0" fontId="3" fillId="0" borderId="9" xfId="1" applyFont="1" applyBorder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3" fillId="8" borderId="10" xfId="1" applyFont="1" applyFill="1" applyBorder="1" applyAlignment="1">
      <alignment horizontal="justify" vertical="justify" wrapText="1"/>
    </xf>
    <xf numFmtId="0" fontId="13" fillId="0" borderId="11" xfId="1" applyFont="1" applyBorder="1" applyAlignment="1">
      <alignment horizontal="justify" vertical="justify"/>
    </xf>
    <xf numFmtId="0" fontId="13" fillId="0" borderId="12" xfId="1" applyFont="1" applyBorder="1" applyAlignment="1">
      <alignment horizontal="justify" vertical="justify"/>
    </xf>
    <xf numFmtId="0" fontId="14" fillId="0" borderId="14" xfId="1" applyFont="1" applyBorder="1" applyAlignment="1">
      <alignment horizontal="justify" vertical="center" wrapText="1"/>
    </xf>
    <xf numFmtId="0" fontId="12" fillId="0" borderId="0" xfId="1" applyFont="1" applyBorder="1" applyAlignment="1">
      <alignment horizontal="justify" vertical="center"/>
    </xf>
    <xf numFmtId="0" fontId="12" fillId="0" borderId="17" xfId="1" applyFont="1" applyBorder="1" applyAlignment="1">
      <alignment horizontal="justify" vertical="center"/>
    </xf>
    <xf numFmtId="0" fontId="12" fillId="0" borderId="18" xfId="1" applyFont="1" applyBorder="1" applyAlignment="1">
      <alignment horizontal="justify" vertical="center"/>
    </xf>
    <xf numFmtId="0" fontId="7" fillId="0" borderId="14" xfId="1" applyFont="1" applyBorder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13" fillId="8" borderId="1" xfId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4" fillId="0" borderId="18" xfId="1" applyFont="1" applyBorder="1" applyAlignment="1">
      <alignment horizontal="center"/>
    </xf>
    <xf numFmtId="0" fontId="3" fillId="0" borderId="18" xfId="1" applyFont="1" applyBorder="1"/>
    <xf numFmtId="0" fontId="3" fillId="0" borderId="19" xfId="1" applyFont="1" applyBorder="1"/>
    <xf numFmtId="0" fontId="4" fillId="6" borderId="1" xfId="1" applyFont="1" applyFill="1" applyBorder="1" applyAlignment="1">
      <alignment horizontal="left" vertical="top" wrapText="1"/>
    </xf>
    <xf numFmtId="0" fontId="3" fillId="0" borderId="3" xfId="1" applyFont="1" applyBorder="1"/>
    <xf numFmtId="0" fontId="8" fillId="6" borderId="1" xfId="1" applyFont="1" applyFill="1" applyBorder="1" applyAlignment="1">
      <alignment horizontal="left" vertical="top"/>
    </xf>
    <xf numFmtId="0" fontId="8" fillId="6" borderId="2" xfId="1" applyFont="1" applyFill="1" applyBorder="1" applyAlignment="1">
      <alignment horizontal="left" vertical="top"/>
    </xf>
    <xf numFmtId="0" fontId="8" fillId="6" borderId="3" xfId="1" applyFont="1" applyFill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3" fillId="0" borderId="5" xfId="1" applyFont="1" applyBorder="1"/>
    <xf numFmtId="0" fontId="4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top" wrapText="1"/>
    </xf>
    <xf numFmtId="0" fontId="3" fillId="0" borderId="2" xfId="1" applyFont="1" applyBorder="1"/>
    <xf numFmtId="0" fontId="7" fillId="0" borderId="1" xfId="1" applyFont="1" applyBorder="1" applyAlignment="1">
      <alignment horizontal="left" vertical="top"/>
    </xf>
    <xf numFmtId="0" fontId="2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6" fillId="5" borderId="1" xfId="1" applyFont="1" applyFill="1" applyBorder="1" applyAlignment="1">
      <alignment horizontal="center" vertical="top"/>
    </xf>
    <xf numFmtId="0" fontId="3" fillId="4" borderId="2" xfId="1" applyFont="1" applyFill="1" applyBorder="1" applyAlignment="1">
      <alignment horizontal="center" vertical="top"/>
    </xf>
    <xf numFmtId="0" fontId="3" fillId="4" borderId="3" xfId="1" applyFont="1" applyFill="1" applyBorder="1" applyAlignment="1">
      <alignment horizontal="center" vertical="top"/>
    </xf>
    <xf numFmtId="0" fontId="4" fillId="0" borderId="1" xfId="1" applyFont="1" applyBorder="1" applyAlignment="1">
      <alignment horizontal="left" wrapText="1"/>
    </xf>
    <xf numFmtId="0" fontId="7" fillId="0" borderId="1" xfId="1" applyFont="1" applyBorder="1" applyAlignment="1">
      <alignment horizontal="left"/>
    </xf>
    <xf numFmtId="0" fontId="1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6" fillId="0" borderId="0" xfId="1" applyFont="1" applyAlignment="1"/>
    <xf numFmtId="2" fontId="16" fillId="0" borderId="0" xfId="1" applyNumberFormat="1" applyFont="1" applyAlignment="1"/>
    <xf numFmtId="0" fontId="17" fillId="10" borderId="0" xfId="1" applyFont="1" applyFill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topLeftCell="A19" workbookViewId="0">
      <selection activeCell="N38" sqref="N38"/>
    </sheetView>
  </sheetViews>
  <sheetFormatPr defaultColWidth="14.42578125" defaultRowHeight="15" x14ac:dyDescent="0.25"/>
  <cols>
    <col min="1" max="1" width="10.5703125" style="39" customWidth="1"/>
    <col min="2" max="2" width="18.5703125" style="39" customWidth="1"/>
    <col min="3" max="4" width="12.7109375" style="39" customWidth="1"/>
    <col min="5" max="5" width="14.7109375" style="39" customWidth="1"/>
    <col min="6" max="6" width="12.42578125" style="39" customWidth="1"/>
    <col min="7" max="7" width="15.140625" style="39" customWidth="1"/>
    <col min="8" max="9" width="12.7109375" style="39" customWidth="1"/>
    <col min="10" max="10" width="15" style="39" customWidth="1"/>
    <col min="11" max="11" width="9.140625" style="39" customWidth="1"/>
    <col min="12" max="12" width="13" style="39" customWidth="1"/>
    <col min="13" max="13" width="12.7109375" style="39" customWidth="1"/>
    <col min="14" max="14" width="14.28515625" style="39" customWidth="1"/>
    <col min="15" max="15" width="7.85546875" style="39" customWidth="1"/>
    <col min="16" max="17" width="9.140625" style="39" customWidth="1"/>
    <col min="18" max="16384" width="14.42578125" style="39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131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142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132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3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3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3" t="s">
        <v>295</v>
      </c>
      <c r="M38" s="103">
        <f>AVERAGE(M14:M37)</f>
        <v>0</v>
      </c>
      <c r="N38" s="103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152" t="s">
        <v>296</v>
      </c>
      <c r="M39" s="153">
        <f>AVERAGE('01.07.2020 revised:31.07.2020 revised'!M38)</f>
        <v>0</v>
      </c>
      <c r="N39" s="153">
        <f>AVERAGE('01.07.2020 revised:31.07.2020 revised'!N38)</f>
        <v>200.34005376344086</v>
      </c>
      <c r="O39" s="154">
        <f>SUM(M39:N39)</f>
        <v>200.34005376344086</v>
      </c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133</v>
      </c>
      <c r="F63" s="120"/>
      <c r="G63" s="121"/>
      <c r="H63" s="21">
        <v>0</v>
      </c>
      <c r="I63" s="21">
        <v>5.6379999999999999</v>
      </c>
      <c r="J63" s="21">
        <f>H63+I63</f>
        <v>5.6379999999999999</v>
      </c>
      <c r="K63" s="2"/>
      <c r="L63" s="22">
        <f>106.25+50</f>
        <v>156.25</v>
      </c>
      <c r="M63" s="32">
        <f>L63/1000</f>
        <v>0.15625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134</v>
      </c>
      <c r="F64" s="123"/>
      <c r="G64" s="124"/>
      <c r="H64" s="36">
        <f>K81</f>
        <v>0</v>
      </c>
      <c r="I64" s="36">
        <f>L81</f>
        <v>0.15625</v>
      </c>
      <c r="J64" s="36">
        <f>H64+I64</f>
        <v>0.15625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135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2.5999999999999999E-2</v>
      </c>
      <c r="N66" s="28">
        <v>0.57599999999999996</v>
      </c>
      <c r="O66" s="29">
        <f>M66+N66</f>
        <v>0.60199999999999998</v>
      </c>
      <c r="P66" s="29">
        <f>O66/J63*100</f>
        <v>10.67754522880454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5.1562500000000009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0.21484375000000003</v>
      </c>
      <c r="O68" s="23"/>
      <c r="P68" s="32">
        <f>M68+N68</f>
        <v>0.21484375000000003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214.84375000000003</v>
      </c>
      <c r="O69" s="23"/>
      <c r="P69" s="29">
        <f>M69+N69</f>
        <v>214.84375000000003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38"/>
      <c r="F71" s="2"/>
      <c r="G71" s="2"/>
      <c r="H71" s="2"/>
      <c r="I71" s="2"/>
      <c r="J71" s="3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0.1593</v>
      </c>
      <c r="M80" s="32">
        <f>K80+L80</f>
        <v>0.1593</v>
      </c>
      <c r="N80" s="32">
        <f>M80-M63</f>
        <v>3.0499999999999972E-3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0.15625</v>
      </c>
      <c r="M81" s="32">
        <f>K81+L81</f>
        <v>0.15625</v>
      </c>
      <c r="N81" s="32">
        <f>N80/2</f>
        <v>1.5249999999999986E-3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H14" workbookViewId="0">
      <selection activeCell="L11" sqref="L11:N38"/>
    </sheetView>
  </sheetViews>
  <sheetFormatPr defaultColWidth="14.42578125" defaultRowHeight="15" x14ac:dyDescent="0.25"/>
  <cols>
    <col min="1" max="1" width="10.5703125" style="59" customWidth="1"/>
    <col min="2" max="2" width="18.5703125" style="59" customWidth="1"/>
    <col min="3" max="4" width="12.7109375" style="59" customWidth="1"/>
    <col min="5" max="5" width="14.7109375" style="59" customWidth="1"/>
    <col min="6" max="6" width="12.42578125" style="59" customWidth="1"/>
    <col min="7" max="7" width="15.140625" style="59" customWidth="1"/>
    <col min="8" max="9" width="12.7109375" style="59" customWidth="1"/>
    <col min="10" max="10" width="15" style="59" customWidth="1"/>
    <col min="11" max="11" width="9.140625" style="59" customWidth="1"/>
    <col min="12" max="12" width="13" style="59" customWidth="1"/>
    <col min="13" max="13" width="12.7109375" style="59" customWidth="1"/>
    <col min="14" max="14" width="14.28515625" style="59" customWidth="1"/>
    <col min="15" max="15" width="7.85546875" style="59" customWidth="1"/>
    <col min="16" max="17" width="9.140625" style="59" customWidth="1"/>
    <col min="18" max="16384" width="14.42578125" style="59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183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190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178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212</v>
      </c>
      <c r="E13" s="11">
        <f t="shared" ref="E13:E60" si="0">SUM(C13,D13)</f>
        <v>212</v>
      </c>
      <c r="F13" s="8">
        <v>49</v>
      </c>
      <c r="G13" s="12" t="s">
        <v>21</v>
      </c>
      <c r="H13" s="37">
        <v>0</v>
      </c>
      <c r="I13" s="10">
        <v>212</v>
      </c>
      <c r="J13" s="8">
        <f t="shared" ref="J13:J60" si="1">SUM(H13,I13)</f>
        <v>212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212</v>
      </c>
      <c r="E14" s="11">
        <f t="shared" si="0"/>
        <v>212</v>
      </c>
      <c r="F14" s="8">
        <f t="shared" ref="F14:F36" si="3">F13+1</f>
        <v>50</v>
      </c>
      <c r="G14" s="12" t="s">
        <v>23</v>
      </c>
      <c r="H14" s="37">
        <v>0</v>
      </c>
      <c r="I14" s="10">
        <v>212</v>
      </c>
      <c r="J14" s="8">
        <f t="shared" si="1"/>
        <v>212</v>
      </c>
      <c r="K14" s="2"/>
      <c r="L14" s="2" t="s">
        <v>20</v>
      </c>
      <c r="M14" s="7">
        <f>AVERAGE(C13:C16)</f>
        <v>0</v>
      </c>
      <c r="N14" s="7">
        <f>AVERAGE(D13:D16)</f>
        <v>212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212</v>
      </c>
      <c r="E15" s="11">
        <f t="shared" si="0"/>
        <v>212</v>
      </c>
      <c r="F15" s="8">
        <f t="shared" si="3"/>
        <v>51</v>
      </c>
      <c r="G15" s="12" t="s">
        <v>25</v>
      </c>
      <c r="H15" s="37">
        <v>0</v>
      </c>
      <c r="I15" s="10">
        <v>212</v>
      </c>
      <c r="J15" s="8">
        <f t="shared" si="1"/>
        <v>212</v>
      </c>
      <c r="K15" s="2"/>
      <c r="L15" s="2" t="s">
        <v>28</v>
      </c>
      <c r="M15" s="7">
        <f>AVERAGE(C17:C20)</f>
        <v>0</v>
      </c>
      <c r="N15" s="7">
        <f>AVERAGE(D17:D20)</f>
        <v>212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212</v>
      </c>
      <c r="E16" s="11">
        <f t="shared" si="0"/>
        <v>212</v>
      </c>
      <c r="F16" s="8">
        <f t="shared" si="3"/>
        <v>52</v>
      </c>
      <c r="G16" s="12" t="s">
        <v>27</v>
      </c>
      <c r="H16" s="37">
        <v>0</v>
      </c>
      <c r="I16" s="10">
        <v>212</v>
      </c>
      <c r="J16" s="8">
        <f t="shared" si="1"/>
        <v>212</v>
      </c>
      <c r="K16" s="2"/>
      <c r="L16" s="2" t="s">
        <v>36</v>
      </c>
      <c r="M16" s="7">
        <f>AVERAGE(C21:C24)</f>
        <v>0</v>
      </c>
      <c r="N16" s="7">
        <f>AVERAGE(D21:D24)</f>
        <v>212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212</v>
      </c>
      <c r="E17" s="11">
        <f t="shared" si="0"/>
        <v>212</v>
      </c>
      <c r="F17" s="8">
        <f t="shared" si="3"/>
        <v>53</v>
      </c>
      <c r="G17" s="12" t="s">
        <v>29</v>
      </c>
      <c r="H17" s="37">
        <v>0</v>
      </c>
      <c r="I17" s="10">
        <v>212</v>
      </c>
      <c r="J17" s="8">
        <f t="shared" si="1"/>
        <v>212</v>
      </c>
      <c r="K17" s="2"/>
      <c r="L17" s="2" t="s">
        <v>44</v>
      </c>
      <c r="M17" s="7">
        <f>AVERAGE(C25:C28)</f>
        <v>0</v>
      </c>
      <c r="N17" s="7">
        <f>AVERAGE(D25:D28)</f>
        <v>212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212</v>
      </c>
      <c r="E18" s="11">
        <f t="shared" si="0"/>
        <v>212</v>
      </c>
      <c r="F18" s="8">
        <f t="shared" si="3"/>
        <v>54</v>
      </c>
      <c r="G18" s="12" t="s">
        <v>31</v>
      </c>
      <c r="H18" s="37">
        <v>0</v>
      </c>
      <c r="I18" s="10">
        <v>212</v>
      </c>
      <c r="J18" s="8">
        <f t="shared" si="1"/>
        <v>212</v>
      </c>
      <c r="K18" s="2"/>
      <c r="L18" s="2" t="s">
        <v>52</v>
      </c>
      <c r="M18" s="7">
        <f>AVERAGE(C29:C32)</f>
        <v>0</v>
      </c>
      <c r="N18" s="7">
        <f>AVERAGE(D29:D32)</f>
        <v>212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212</v>
      </c>
      <c r="E19" s="11">
        <f t="shared" si="0"/>
        <v>212</v>
      </c>
      <c r="F19" s="8">
        <f t="shared" si="3"/>
        <v>55</v>
      </c>
      <c r="G19" s="12" t="s">
        <v>33</v>
      </c>
      <c r="H19" s="37">
        <v>0</v>
      </c>
      <c r="I19" s="10">
        <v>212</v>
      </c>
      <c r="J19" s="8">
        <f t="shared" si="1"/>
        <v>212</v>
      </c>
      <c r="K19" s="2"/>
      <c r="L19" s="2" t="s">
        <v>60</v>
      </c>
      <c r="M19" s="7">
        <f>AVERAGE(C33:C36)</f>
        <v>0</v>
      </c>
      <c r="N19" s="7">
        <f>AVERAGE(D33:D36)</f>
        <v>212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212</v>
      </c>
      <c r="E20" s="11">
        <f t="shared" si="0"/>
        <v>212</v>
      </c>
      <c r="F20" s="8">
        <f t="shared" si="3"/>
        <v>56</v>
      </c>
      <c r="G20" s="12" t="s">
        <v>35</v>
      </c>
      <c r="H20" s="37">
        <v>0</v>
      </c>
      <c r="I20" s="10">
        <v>212</v>
      </c>
      <c r="J20" s="8">
        <f t="shared" si="1"/>
        <v>212</v>
      </c>
      <c r="K20" s="2"/>
      <c r="L20" s="2" t="s">
        <v>68</v>
      </c>
      <c r="M20" s="7">
        <f>AVERAGE(C37:C40)</f>
        <v>0</v>
      </c>
      <c r="N20" s="7">
        <f>AVERAGE(D37:D40)</f>
        <v>212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212</v>
      </c>
      <c r="E21" s="11">
        <f t="shared" si="0"/>
        <v>212</v>
      </c>
      <c r="F21" s="8">
        <f t="shared" si="3"/>
        <v>57</v>
      </c>
      <c r="G21" s="12" t="s">
        <v>37</v>
      </c>
      <c r="H21" s="37">
        <v>0</v>
      </c>
      <c r="I21" s="10">
        <v>212</v>
      </c>
      <c r="J21" s="8">
        <f t="shared" si="1"/>
        <v>212</v>
      </c>
      <c r="K21" s="2"/>
      <c r="L21" s="2" t="s">
        <v>76</v>
      </c>
      <c r="M21" s="7">
        <f>AVERAGE(C41:C44)</f>
        <v>0</v>
      </c>
      <c r="N21" s="7">
        <f>AVERAGE(D41:D44)</f>
        <v>212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212</v>
      </c>
      <c r="E22" s="11">
        <f t="shared" si="0"/>
        <v>212</v>
      </c>
      <c r="F22" s="8">
        <f t="shared" si="3"/>
        <v>58</v>
      </c>
      <c r="G22" s="12" t="s">
        <v>39</v>
      </c>
      <c r="H22" s="37">
        <v>0</v>
      </c>
      <c r="I22" s="10">
        <v>212</v>
      </c>
      <c r="J22" s="8">
        <f t="shared" si="1"/>
        <v>212</v>
      </c>
      <c r="K22" s="2"/>
      <c r="L22" s="2" t="s">
        <v>84</v>
      </c>
      <c r="M22" s="7">
        <f>AVERAGE(C45:C48)</f>
        <v>0</v>
      </c>
      <c r="N22" s="7">
        <f>AVERAGE(D45:D48)</f>
        <v>212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212</v>
      </c>
      <c r="E23" s="11">
        <f t="shared" si="0"/>
        <v>212</v>
      </c>
      <c r="F23" s="8">
        <f t="shared" si="3"/>
        <v>59</v>
      </c>
      <c r="G23" s="12" t="s">
        <v>41</v>
      </c>
      <c r="H23" s="37">
        <v>0</v>
      </c>
      <c r="I23" s="10">
        <v>212</v>
      </c>
      <c r="J23" s="8">
        <f t="shared" si="1"/>
        <v>212</v>
      </c>
      <c r="K23" s="2"/>
      <c r="L23" s="2" t="s">
        <v>92</v>
      </c>
      <c r="M23" s="7">
        <f>AVERAGE(C49:C52)</f>
        <v>0</v>
      </c>
      <c r="N23" s="7">
        <f>AVERAGE(D49:D52)</f>
        <v>212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212</v>
      </c>
      <c r="E24" s="11">
        <f t="shared" si="0"/>
        <v>212</v>
      </c>
      <c r="F24" s="8">
        <f t="shared" si="3"/>
        <v>60</v>
      </c>
      <c r="G24" s="12" t="s">
        <v>43</v>
      </c>
      <c r="H24" s="37">
        <v>0</v>
      </c>
      <c r="I24" s="10">
        <v>212</v>
      </c>
      <c r="J24" s="8">
        <f t="shared" si="1"/>
        <v>212</v>
      </c>
      <c r="K24" s="2"/>
      <c r="L24" s="13" t="s">
        <v>100</v>
      </c>
      <c r="M24" s="7">
        <f>AVERAGE(C53:C56)</f>
        <v>0</v>
      </c>
      <c r="N24" s="7">
        <f>AVERAGE(D53:D56)</f>
        <v>212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212</v>
      </c>
      <c r="E25" s="11">
        <f t="shared" si="0"/>
        <v>212</v>
      </c>
      <c r="F25" s="8">
        <f t="shared" si="3"/>
        <v>61</v>
      </c>
      <c r="G25" s="12" t="s">
        <v>45</v>
      </c>
      <c r="H25" s="37">
        <v>0</v>
      </c>
      <c r="I25" s="10">
        <v>212</v>
      </c>
      <c r="J25" s="8">
        <f t="shared" si="1"/>
        <v>212</v>
      </c>
      <c r="K25" s="2"/>
      <c r="L25" s="16" t="s">
        <v>108</v>
      </c>
      <c r="M25" s="7">
        <f>AVERAGE(C57:C60)</f>
        <v>0</v>
      </c>
      <c r="N25" s="7">
        <f>AVERAGE(D57:D60)</f>
        <v>212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212</v>
      </c>
      <c r="E26" s="11">
        <f t="shared" si="0"/>
        <v>212</v>
      </c>
      <c r="F26" s="8">
        <f t="shared" si="3"/>
        <v>62</v>
      </c>
      <c r="G26" s="12" t="s">
        <v>47</v>
      </c>
      <c r="H26" s="37">
        <v>0</v>
      </c>
      <c r="I26" s="10">
        <v>212</v>
      </c>
      <c r="J26" s="8">
        <f t="shared" si="1"/>
        <v>212</v>
      </c>
      <c r="K26" s="2"/>
      <c r="L26" s="16" t="s">
        <v>21</v>
      </c>
      <c r="M26" s="7">
        <f>AVERAGE(H13:H16)</f>
        <v>0</v>
      </c>
      <c r="N26" s="7">
        <f>AVERAGE(I13:I16)</f>
        <v>212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212</v>
      </c>
      <c r="E27" s="11">
        <f t="shared" si="0"/>
        <v>212</v>
      </c>
      <c r="F27" s="8">
        <f t="shared" si="3"/>
        <v>63</v>
      </c>
      <c r="G27" s="12" t="s">
        <v>49</v>
      </c>
      <c r="H27" s="37">
        <v>0</v>
      </c>
      <c r="I27" s="10">
        <v>212</v>
      </c>
      <c r="J27" s="8">
        <f t="shared" si="1"/>
        <v>212</v>
      </c>
      <c r="K27" s="2"/>
      <c r="L27" s="24" t="s">
        <v>29</v>
      </c>
      <c r="M27" s="7">
        <f>AVERAGE(H17:H20)</f>
        <v>0</v>
      </c>
      <c r="N27" s="7">
        <f>AVERAGE(I17:I20)</f>
        <v>212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212</v>
      </c>
      <c r="E28" s="11">
        <f t="shared" si="0"/>
        <v>212</v>
      </c>
      <c r="F28" s="8">
        <f t="shared" si="3"/>
        <v>64</v>
      </c>
      <c r="G28" s="12" t="s">
        <v>51</v>
      </c>
      <c r="H28" s="37">
        <v>0</v>
      </c>
      <c r="I28" s="10">
        <v>212</v>
      </c>
      <c r="J28" s="8">
        <f t="shared" si="1"/>
        <v>212</v>
      </c>
      <c r="K28" s="2"/>
      <c r="L28" s="2" t="s">
        <v>37</v>
      </c>
      <c r="M28" s="7">
        <f>AVERAGE(H21:H24)</f>
        <v>0</v>
      </c>
      <c r="N28" s="7">
        <f>AVERAGE(I21:I24)</f>
        <v>212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212</v>
      </c>
      <c r="E29" s="11">
        <f t="shared" si="0"/>
        <v>212</v>
      </c>
      <c r="F29" s="8">
        <f t="shared" si="3"/>
        <v>65</v>
      </c>
      <c r="G29" s="12" t="s">
        <v>53</v>
      </c>
      <c r="H29" s="37">
        <v>0</v>
      </c>
      <c r="I29" s="10">
        <v>212</v>
      </c>
      <c r="J29" s="8">
        <f t="shared" si="1"/>
        <v>212</v>
      </c>
      <c r="K29" s="2"/>
      <c r="L29" s="2" t="s">
        <v>45</v>
      </c>
      <c r="M29" s="7">
        <f>AVERAGE(H25:H28)</f>
        <v>0</v>
      </c>
      <c r="N29" s="7">
        <f>AVERAGE(I25:I28)</f>
        <v>212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212</v>
      </c>
      <c r="E30" s="11">
        <f t="shared" si="0"/>
        <v>212</v>
      </c>
      <c r="F30" s="8">
        <f t="shared" si="3"/>
        <v>66</v>
      </c>
      <c r="G30" s="12" t="s">
        <v>55</v>
      </c>
      <c r="H30" s="37">
        <v>0</v>
      </c>
      <c r="I30" s="10">
        <v>212</v>
      </c>
      <c r="J30" s="8">
        <f t="shared" si="1"/>
        <v>212</v>
      </c>
      <c r="K30" s="2"/>
      <c r="L30" s="2" t="s">
        <v>53</v>
      </c>
      <c r="M30" s="7">
        <f>AVERAGE(H29:H32)</f>
        <v>0</v>
      </c>
      <c r="N30" s="7">
        <f>AVERAGE(I29:I32)</f>
        <v>212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212</v>
      </c>
      <c r="E31" s="11">
        <f t="shared" si="0"/>
        <v>212</v>
      </c>
      <c r="F31" s="8">
        <f t="shared" si="3"/>
        <v>67</v>
      </c>
      <c r="G31" s="12" t="s">
        <v>57</v>
      </c>
      <c r="H31" s="37">
        <v>0</v>
      </c>
      <c r="I31" s="10">
        <v>212</v>
      </c>
      <c r="J31" s="8">
        <f t="shared" si="1"/>
        <v>212</v>
      </c>
      <c r="K31" s="2"/>
      <c r="L31" s="2" t="s">
        <v>61</v>
      </c>
      <c r="M31" s="7">
        <f>AVERAGE(H33:H36)</f>
        <v>0</v>
      </c>
      <c r="N31" s="7">
        <f>AVERAGE(I33:I36)</f>
        <v>212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212</v>
      </c>
      <c r="E32" s="11">
        <f t="shared" si="0"/>
        <v>212</v>
      </c>
      <c r="F32" s="8">
        <f t="shared" si="3"/>
        <v>68</v>
      </c>
      <c r="G32" s="12" t="s">
        <v>59</v>
      </c>
      <c r="H32" s="37">
        <v>0</v>
      </c>
      <c r="I32" s="10">
        <v>212</v>
      </c>
      <c r="J32" s="8">
        <f t="shared" si="1"/>
        <v>212</v>
      </c>
      <c r="K32" s="2"/>
      <c r="L32" s="2" t="s">
        <v>69</v>
      </c>
      <c r="M32" s="7">
        <f>AVERAGE(H37:H40)</f>
        <v>0</v>
      </c>
      <c r="N32" s="7">
        <f>AVERAGE(I37:I40)</f>
        <v>212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212</v>
      </c>
      <c r="E33" s="11">
        <f t="shared" si="0"/>
        <v>212</v>
      </c>
      <c r="F33" s="8">
        <f t="shared" si="3"/>
        <v>69</v>
      </c>
      <c r="G33" s="12" t="s">
        <v>61</v>
      </c>
      <c r="H33" s="37">
        <v>0</v>
      </c>
      <c r="I33" s="10">
        <v>212</v>
      </c>
      <c r="J33" s="8">
        <f t="shared" si="1"/>
        <v>212</v>
      </c>
      <c r="K33" s="2"/>
      <c r="L33" s="2" t="s">
        <v>77</v>
      </c>
      <c r="M33" s="7">
        <f>AVERAGE(H41:H44)</f>
        <v>0</v>
      </c>
      <c r="N33" s="7">
        <f>AVERAGE(I41:I44)</f>
        <v>212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212</v>
      </c>
      <c r="E34" s="11">
        <f t="shared" si="0"/>
        <v>212</v>
      </c>
      <c r="F34" s="8">
        <f t="shared" si="3"/>
        <v>70</v>
      </c>
      <c r="G34" s="12" t="s">
        <v>63</v>
      </c>
      <c r="H34" s="37">
        <v>0</v>
      </c>
      <c r="I34" s="10">
        <v>212</v>
      </c>
      <c r="J34" s="8">
        <f t="shared" si="1"/>
        <v>212</v>
      </c>
      <c r="K34" s="2"/>
      <c r="L34" s="2" t="s">
        <v>85</v>
      </c>
      <c r="M34" s="7">
        <f>AVERAGE(H45:H48)</f>
        <v>0</v>
      </c>
      <c r="N34" s="7">
        <f>AVERAGE(I45:I48)</f>
        <v>212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212</v>
      </c>
      <c r="E35" s="11">
        <f t="shared" si="0"/>
        <v>212</v>
      </c>
      <c r="F35" s="8">
        <f t="shared" si="3"/>
        <v>71</v>
      </c>
      <c r="G35" s="12" t="s">
        <v>65</v>
      </c>
      <c r="H35" s="37">
        <v>0</v>
      </c>
      <c r="I35" s="10">
        <v>212</v>
      </c>
      <c r="J35" s="8">
        <f t="shared" si="1"/>
        <v>212</v>
      </c>
      <c r="K35" s="2"/>
      <c r="L35" s="2" t="s">
        <v>93</v>
      </c>
      <c r="M35" s="7">
        <f>AVERAGE(H49:H52)</f>
        <v>0</v>
      </c>
      <c r="N35" s="7">
        <f>AVERAGE(I49:I52)</f>
        <v>212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212</v>
      </c>
      <c r="E36" s="11">
        <f t="shared" si="0"/>
        <v>212</v>
      </c>
      <c r="F36" s="8">
        <f t="shared" si="3"/>
        <v>72</v>
      </c>
      <c r="G36" s="12" t="s">
        <v>67</v>
      </c>
      <c r="H36" s="37">
        <v>0</v>
      </c>
      <c r="I36" s="10">
        <v>212</v>
      </c>
      <c r="J36" s="8">
        <f t="shared" si="1"/>
        <v>212</v>
      </c>
      <c r="K36" s="2"/>
      <c r="L36" s="103" t="s">
        <v>101</v>
      </c>
      <c r="M36" s="7">
        <f>AVERAGE(H53:H56)</f>
        <v>0</v>
      </c>
      <c r="N36" s="7">
        <f>AVERAGE(I53:I56)</f>
        <v>212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212</v>
      </c>
      <c r="E37" s="11">
        <f t="shared" si="0"/>
        <v>212</v>
      </c>
      <c r="F37" s="8">
        <v>73</v>
      </c>
      <c r="G37" s="12" t="s">
        <v>69</v>
      </c>
      <c r="H37" s="37">
        <v>0</v>
      </c>
      <c r="I37" s="10">
        <v>212</v>
      </c>
      <c r="J37" s="8">
        <f t="shared" si="1"/>
        <v>212</v>
      </c>
      <c r="K37" s="2"/>
      <c r="L37" s="103" t="s">
        <v>109</v>
      </c>
      <c r="M37" s="7">
        <f>AVERAGE(H57:H60)</f>
        <v>0</v>
      </c>
      <c r="N37" s="7">
        <f>AVERAGE(I57:I60)</f>
        <v>212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212</v>
      </c>
      <c r="E38" s="8">
        <f t="shared" si="0"/>
        <v>212</v>
      </c>
      <c r="F38" s="8">
        <f t="shared" ref="F38:F60" si="5">F37+1</f>
        <v>74</v>
      </c>
      <c r="G38" s="12" t="s">
        <v>71</v>
      </c>
      <c r="H38" s="37">
        <v>0</v>
      </c>
      <c r="I38" s="10">
        <v>212</v>
      </c>
      <c r="J38" s="8">
        <f t="shared" si="1"/>
        <v>212</v>
      </c>
      <c r="K38" s="2"/>
      <c r="L38" s="103" t="s">
        <v>295</v>
      </c>
      <c r="M38" s="103">
        <f>AVERAGE(M14:M37)</f>
        <v>0</v>
      </c>
      <c r="N38" s="103">
        <f>AVERAGE(N14:N37)</f>
        <v>212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212</v>
      </c>
      <c r="E39" s="8">
        <f t="shared" si="0"/>
        <v>212</v>
      </c>
      <c r="F39" s="8">
        <f t="shared" si="5"/>
        <v>75</v>
      </c>
      <c r="G39" s="12" t="s">
        <v>73</v>
      </c>
      <c r="H39" s="37">
        <v>0</v>
      </c>
      <c r="I39" s="10">
        <v>212</v>
      </c>
      <c r="J39" s="8">
        <f t="shared" si="1"/>
        <v>212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212</v>
      </c>
      <c r="E40" s="8">
        <f t="shared" si="0"/>
        <v>212</v>
      </c>
      <c r="F40" s="8">
        <f t="shared" si="5"/>
        <v>76</v>
      </c>
      <c r="G40" s="12" t="s">
        <v>75</v>
      </c>
      <c r="H40" s="37">
        <v>0</v>
      </c>
      <c r="I40" s="10">
        <v>212</v>
      </c>
      <c r="J40" s="8">
        <f t="shared" si="1"/>
        <v>212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212</v>
      </c>
      <c r="E41" s="8">
        <f t="shared" si="0"/>
        <v>212</v>
      </c>
      <c r="F41" s="8">
        <f t="shared" si="5"/>
        <v>77</v>
      </c>
      <c r="G41" s="12" t="s">
        <v>77</v>
      </c>
      <c r="H41" s="37">
        <v>0</v>
      </c>
      <c r="I41" s="10">
        <v>212</v>
      </c>
      <c r="J41" s="8">
        <f t="shared" si="1"/>
        <v>212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212</v>
      </c>
      <c r="E42" s="8">
        <f t="shared" si="0"/>
        <v>212</v>
      </c>
      <c r="F42" s="8">
        <f t="shared" si="5"/>
        <v>78</v>
      </c>
      <c r="G42" s="12" t="s">
        <v>79</v>
      </c>
      <c r="H42" s="37">
        <v>0</v>
      </c>
      <c r="I42" s="10">
        <v>212</v>
      </c>
      <c r="J42" s="8">
        <f t="shared" si="1"/>
        <v>212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212</v>
      </c>
      <c r="E43" s="8">
        <f t="shared" si="0"/>
        <v>212</v>
      </c>
      <c r="F43" s="8">
        <f t="shared" si="5"/>
        <v>79</v>
      </c>
      <c r="G43" s="12" t="s">
        <v>81</v>
      </c>
      <c r="H43" s="37">
        <v>0</v>
      </c>
      <c r="I43" s="10">
        <v>212</v>
      </c>
      <c r="J43" s="8">
        <f t="shared" si="1"/>
        <v>212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212</v>
      </c>
      <c r="E44" s="8">
        <f t="shared" si="0"/>
        <v>212</v>
      </c>
      <c r="F44" s="8">
        <f t="shared" si="5"/>
        <v>80</v>
      </c>
      <c r="G44" s="12" t="s">
        <v>83</v>
      </c>
      <c r="H44" s="37">
        <v>0</v>
      </c>
      <c r="I44" s="10">
        <v>212</v>
      </c>
      <c r="J44" s="8">
        <f t="shared" si="1"/>
        <v>212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212</v>
      </c>
      <c r="E45" s="8">
        <f t="shared" si="0"/>
        <v>212</v>
      </c>
      <c r="F45" s="8">
        <f t="shared" si="5"/>
        <v>81</v>
      </c>
      <c r="G45" s="12" t="s">
        <v>85</v>
      </c>
      <c r="H45" s="37">
        <v>0</v>
      </c>
      <c r="I45" s="10">
        <v>212</v>
      </c>
      <c r="J45" s="8">
        <f t="shared" si="1"/>
        <v>212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212</v>
      </c>
      <c r="E46" s="8">
        <f t="shared" si="0"/>
        <v>212</v>
      </c>
      <c r="F46" s="8">
        <f t="shared" si="5"/>
        <v>82</v>
      </c>
      <c r="G46" s="12" t="s">
        <v>87</v>
      </c>
      <c r="H46" s="37">
        <v>0</v>
      </c>
      <c r="I46" s="10">
        <v>212</v>
      </c>
      <c r="J46" s="8">
        <f t="shared" si="1"/>
        <v>212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212</v>
      </c>
      <c r="E47" s="8">
        <f t="shared" si="0"/>
        <v>212</v>
      </c>
      <c r="F47" s="8">
        <f t="shared" si="5"/>
        <v>83</v>
      </c>
      <c r="G47" s="12" t="s">
        <v>89</v>
      </c>
      <c r="H47" s="37">
        <v>0</v>
      </c>
      <c r="I47" s="10">
        <v>212</v>
      </c>
      <c r="J47" s="8">
        <f t="shared" si="1"/>
        <v>212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212</v>
      </c>
      <c r="E48" s="8">
        <f t="shared" si="0"/>
        <v>212</v>
      </c>
      <c r="F48" s="8">
        <f t="shared" si="5"/>
        <v>84</v>
      </c>
      <c r="G48" s="12" t="s">
        <v>91</v>
      </c>
      <c r="H48" s="37">
        <v>0</v>
      </c>
      <c r="I48" s="10">
        <v>212</v>
      </c>
      <c r="J48" s="8">
        <f t="shared" si="1"/>
        <v>212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212</v>
      </c>
      <c r="E49" s="8">
        <f t="shared" si="0"/>
        <v>212</v>
      </c>
      <c r="F49" s="8">
        <f t="shared" si="5"/>
        <v>85</v>
      </c>
      <c r="G49" s="12" t="s">
        <v>93</v>
      </c>
      <c r="H49" s="37">
        <v>0</v>
      </c>
      <c r="I49" s="10">
        <v>212</v>
      </c>
      <c r="J49" s="8">
        <f t="shared" si="1"/>
        <v>212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212</v>
      </c>
      <c r="E50" s="8">
        <f t="shared" si="0"/>
        <v>212</v>
      </c>
      <c r="F50" s="8">
        <f t="shared" si="5"/>
        <v>86</v>
      </c>
      <c r="G50" s="12" t="s">
        <v>95</v>
      </c>
      <c r="H50" s="37">
        <v>0</v>
      </c>
      <c r="I50" s="10">
        <v>212</v>
      </c>
      <c r="J50" s="8">
        <f t="shared" si="1"/>
        <v>212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212</v>
      </c>
      <c r="E51" s="8">
        <f t="shared" si="0"/>
        <v>212</v>
      </c>
      <c r="F51" s="8">
        <f t="shared" si="5"/>
        <v>87</v>
      </c>
      <c r="G51" s="12" t="s">
        <v>97</v>
      </c>
      <c r="H51" s="37">
        <v>0</v>
      </c>
      <c r="I51" s="10">
        <v>212</v>
      </c>
      <c r="J51" s="8">
        <f t="shared" si="1"/>
        <v>212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212</v>
      </c>
      <c r="E52" s="8">
        <f t="shared" si="0"/>
        <v>212</v>
      </c>
      <c r="F52" s="8">
        <f t="shared" si="5"/>
        <v>88</v>
      </c>
      <c r="G52" s="12" t="s">
        <v>99</v>
      </c>
      <c r="H52" s="37">
        <v>0</v>
      </c>
      <c r="I52" s="10">
        <v>212</v>
      </c>
      <c r="J52" s="8">
        <f t="shared" si="1"/>
        <v>212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212</v>
      </c>
      <c r="E53" s="8">
        <f t="shared" si="0"/>
        <v>212</v>
      </c>
      <c r="F53" s="8">
        <f t="shared" si="5"/>
        <v>89</v>
      </c>
      <c r="G53" s="12" t="s">
        <v>101</v>
      </c>
      <c r="H53" s="37">
        <v>0</v>
      </c>
      <c r="I53" s="10">
        <v>212</v>
      </c>
      <c r="J53" s="8">
        <f t="shared" si="1"/>
        <v>212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212</v>
      </c>
      <c r="E54" s="8">
        <f t="shared" si="0"/>
        <v>212</v>
      </c>
      <c r="F54" s="8">
        <f t="shared" si="5"/>
        <v>90</v>
      </c>
      <c r="G54" s="12" t="s">
        <v>103</v>
      </c>
      <c r="H54" s="37">
        <v>0</v>
      </c>
      <c r="I54" s="10">
        <v>212</v>
      </c>
      <c r="J54" s="8">
        <f t="shared" si="1"/>
        <v>212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212</v>
      </c>
      <c r="E55" s="8">
        <f t="shared" si="0"/>
        <v>212</v>
      </c>
      <c r="F55" s="8">
        <f t="shared" si="5"/>
        <v>91</v>
      </c>
      <c r="G55" s="12" t="s">
        <v>105</v>
      </c>
      <c r="H55" s="37">
        <v>0</v>
      </c>
      <c r="I55" s="10">
        <v>212</v>
      </c>
      <c r="J55" s="8">
        <f t="shared" si="1"/>
        <v>212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212</v>
      </c>
      <c r="E56" s="8">
        <f t="shared" si="0"/>
        <v>212</v>
      </c>
      <c r="F56" s="8">
        <f t="shared" si="5"/>
        <v>92</v>
      </c>
      <c r="G56" s="12" t="s">
        <v>107</v>
      </c>
      <c r="H56" s="37">
        <v>0</v>
      </c>
      <c r="I56" s="10">
        <v>212</v>
      </c>
      <c r="J56" s="8">
        <f t="shared" si="1"/>
        <v>212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212</v>
      </c>
      <c r="E57" s="8">
        <f t="shared" si="0"/>
        <v>212</v>
      </c>
      <c r="F57" s="8">
        <f t="shared" si="5"/>
        <v>93</v>
      </c>
      <c r="G57" s="12" t="s">
        <v>109</v>
      </c>
      <c r="H57" s="37">
        <v>0</v>
      </c>
      <c r="I57" s="10">
        <v>212</v>
      </c>
      <c r="J57" s="8">
        <f t="shared" si="1"/>
        <v>212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212</v>
      </c>
      <c r="E58" s="8">
        <f t="shared" si="0"/>
        <v>212</v>
      </c>
      <c r="F58" s="8">
        <f t="shared" si="5"/>
        <v>94</v>
      </c>
      <c r="G58" s="12" t="s">
        <v>111</v>
      </c>
      <c r="H58" s="37">
        <v>0</v>
      </c>
      <c r="I58" s="10">
        <v>212</v>
      </c>
      <c r="J58" s="8">
        <f t="shared" si="1"/>
        <v>212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212</v>
      </c>
      <c r="E59" s="17">
        <f t="shared" si="0"/>
        <v>212</v>
      </c>
      <c r="F59" s="17">
        <f t="shared" si="5"/>
        <v>95</v>
      </c>
      <c r="G59" s="18" t="s">
        <v>113</v>
      </c>
      <c r="H59" s="37">
        <v>0</v>
      </c>
      <c r="I59" s="10">
        <v>212</v>
      </c>
      <c r="J59" s="17">
        <f t="shared" si="1"/>
        <v>212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212</v>
      </c>
      <c r="E60" s="17">
        <f t="shared" si="0"/>
        <v>212</v>
      </c>
      <c r="F60" s="17">
        <f t="shared" si="5"/>
        <v>96</v>
      </c>
      <c r="G60" s="18" t="s">
        <v>115</v>
      </c>
      <c r="H60" s="37">
        <v>0</v>
      </c>
      <c r="I60" s="10">
        <v>212</v>
      </c>
      <c r="J60" s="17">
        <f t="shared" si="1"/>
        <v>212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179</v>
      </c>
      <c r="F63" s="120"/>
      <c r="G63" s="121"/>
      <c r="H63" s="21">
        <v>0</v>
      </c>
      <c r="I63" s="21">
        <v>4.6239999999999997</v>
      </c>
      <c r="J63" s="21">
        <f>H63+I63</f>
        <v>4.6239999999999997</v>
      </c>
      <c r="K63" s="2"/>
      <c r="L63" s="22">
        <f>27.5+56.25</f>
        <v>83.75</v>
      </c>
      <c r="M63" s="32">
        <f>L63/1000</f>
        <v>8.3750000000000005E-2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180</v>
      </c>
      <c r="F64" s="123"/>
      <c r="G64" s="124"/>
      <c r="H64" s="36">
        <f>K81</f>
        <v>0</v>
      </c>
      <c r="I64" s="36">
        <f>L81</f>
        <v>8.3750000000000005E-2</v>
      </c>
      <c r="J64" s="36">
        <f>H64+I64</f>
        <v>8.3750000000000005E-2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181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1.2E-2</v>
      </c>
      <c r="N66" s="28">
        <v>0.55200000000000005</v>
      </c>
      <c r="O66" s="29">
        <f>M66+N66</f>
        <v>0.56400000000000006</v>
      </c>
      <c r="P66" s="29">
        <f>O66/J63*100</f>
        <v>12.197231833910037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4.1077500000000002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0.17115625000000001</v>
      </c>
      <c r="O68" s="23"/>
      <c r="P68" s="32">
        <f>M68+N68</f>
        <v>0.17115625000000001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171.15625</v>
      </c>
      <c r="O69" s="23"/>
      <c r="P69" s="29">
        <f>M69+N69</f>
        <v>171.15625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58"/>
      <c r="F71" s="2"/>
      <c r="G71" s="2"/>
      <c r="H71" s="2"/>
      <c r="I71" s="2"/>
      <c r="J71" s="5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7.7799999999999994E-2</v>
      </c>
      <c r="M80" s="32">
        <f>K80+L80</f>
        <v>7.7799999999999994E-2</v>
      </c>
      <c r="N80" s="32">
        <f>M80-M63</f>
        <v>-5.9500000000000108E-3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8.3750000000000005E-2</v>
      </c>
      <c r="M81" s="32">
        <f>K81+L81</f>
        <v>8.3750000000000005E-2</v>
      </c>
      <c r="N81" s="32">
        <f>N80/2</f>
        <v>-2.9750000000000054E-3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I14" workbookViewId="0">
      <selection activeCell="L11" sqref="L11:N38"/>
    </sheetView>
  </sheetViews>
  <sheetFormatPr defaultColWidth="14.42578125" defaultRowHeight="15" x14ac:dyDescent="0.25"/>
  <cols>
    <col min="1" max="1" width="10.5703125" style="61" customWidth="1"/>
    <col min="2" max="2" width="18.5703125" style="61" customWidth="1"/>
    <col min="3" max="4" width="12.7109375" style="61" customWidth="1"/>
    <col min="5" max="5" width="14.7109375" style="61" customWidth="1"/>
    <col min="6" max="6" width="12.42578125" style="61" customWidth="1"/>
    <col min="7" max="7" width="15.140625" style="61" customWidth="1"/>
    <col min="8" max="9" width="12.7109375" style="61" customWidth="1"/>
    <col min="10" max="10" width="15" style="61" customWidth="1"/>
    <col min="11" max="11" width="9.140625" style="61" customWidth="1"/>
    <col min="12" max="12" width="13" style="61" customWidth="1"/>
    <col min="13" max="13" width="12.7109375" style="61" customWidth="1"/>
    <col min="14" max="14" width="14.28515625" style="61" customWidth="1"/>
    <col min="15" max="15" width="7.85546875" style="61" customWidth="1"/>
    <col min="16" max="17" width="9.140625" style="61" customWidth="1"/>
    <col min="18" max="16384" width="14.42578125" style="61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184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195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185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214</v>
      </c>
      <c r="E13" s="11">
        <f t="shared" ref="E13:E60" si="0">SUM(C13,D13)</f>
        <v>214</v>
      </c>
      <c r="F13" s="8">
        <v>49</v>
      </c>
      <c r="G13" s="12" t="s">
        <v>21</v>
      </c>
      <c r="H13" s="37">
        <v>0</v>
      </c>
      <c r="I13" s="10">
        <v>214</v>
      </c>
      <c r="J13" s="8">
        <f t="shared" ref="J13:J60" si="1">SUM(H13,I13)</f>
        <v>214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214</v>
      </c>
      <c r="E14" s="11">
        <f t="shared" si="0"/>
        <v>214</v>
      </c>
      <c r="F14" s="8">
        <f t="shared" ref="F14:F36" si="3">F13+1</f>
        <v>50</v>
      </c>
      <c r="G14" s="12" t="s">
        <v>23</v>
      </c>
      <c r="H14" s="37">
        <v>0</v>
      </c>
      <c r="I14" s="10">
        <v>214</v>
      </c>
      <c r="J14" s="8">
        <f t="shared" si="1"/>
        <v>214</v>
      </c>
      <c r="K14" s="2"/>
      <c r="L14" s="2" t="s">
        <v>20</v>
      </c>
      <c r="M14" s="7">
        <f>AVERAGE(C13:C16)</f>
        <v>0</v>
      </c>
      <c r="N14" s="7">
        <f>AVERAGE(D13:D16)</f>
        <v>214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214</v>
      </c>
      <c r="E15" s="11">
        <f t="shared" si="0"/>
        <v>214</v>
      </c>
      <c r="F15" s="8">
        <f t="shared" si="3"/>
        <v>51</v>
      </c>
      <c r="G15" s="12" t="s">
        <v>25</v>
      </c>
      <c r="H15" s="37">
        <v>0</v>
      </c>
      <c r="I15" s="10">
        <v>214</v>
      </c>
      <c r="J15" s="8">
        <f t="shared" si="1"/>
        <v>214</v>
      </c>
      <c r="K15" s="2"/>
      <c r="L15" s="2" t="s">
        <v>28</v>
      </c>
      <c r="M15" s="7">
        <f>AVERAGE(C17:C20)</f>
        <v>0</v>
      </c>
      <c r="N15" s="7">
        <f>AVERAGE(D17:D20)</f>
        <v>214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214</v>
      </c>
      <c r="E16" s="11">
        <f t="shared" si="0"/>
        <v>214</v>
      </c>
      <c r="F16" s="8">
        <f t="shared" si="3"/>
        <v>52</v>
      </c>
      <c r="G16" s="12" t="s">
        <v>27</v>
      </c>
      <c r="H16" s="37">
        <v>0</v>
      </c>
      <c r="I16" s="10">
        <v>214</v>
      </c>
      <c r="J16" s="8">
        <f t="shared" si="1"/>
        <v>214</v>
      </c>
      <c r="K16" s="2"/>
      <c r="L16" s="2" t="s">
        <v>36</v>
      </c>
      <c r="M16" s="7">
        <f>AVERAGE(C21:C24)</f>
        <v>0</v>
      </c>
      <c r="N16" s="7">
        <f>AVERAGE(D21:D24)</f>
        <v>214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214</v>
      </c>
      <c r="E17" s="11">
        <f t="shared" si="0"/>
        <v>214</v>
      </c>
      <c r="F17" s="8">
        <f t="shared" si="3"/>
        <v>53</v>
      </c>
      <c r="G17" s="12" t="s">
        <v>29</v>
      </c>
      <c r="H17" s="37">
        <v>0</v>
      </c>
      <c r="I17" s="10">
        <v>214</v>
      </c>
      <c r="J17" s="8">
        <f t="shared" si="1"/>
        <v>214</v>
      </c>
      <c r="K17" s="2"/>
      <c r="L17" s="2" t="s">
        <v>44</v>
      </c>
      <c r="M17" s="7">
        <f>AVERAGE(C25:C28)</f>
        <v>0</v>
      </c>
      <c r="N17" s="7">
        <f>AVERAGE(D25:D28)</f>
        <v>214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214</v>
      </c>
      <c r="E18" s="11">
        <f t="shared" si="0"/>
        <v>214</v>
      </c>
      <c r="F18" s="8">
        <f t="shared" si="3"/>
        <v>54</v>
      </c>
      <c r="G18" s="12" t="s">
        <v>31</v>
      </c>
      <c r="H18" s="37">
        <v>0</v>
      </c>
      <c r="I18" s="10">
        <v>214</v>
      </c>
      <c r="J18" s="8">
        <f t="shared" si="1"/>
        <v>214</v>
      </c>
      <c r="K18" s="2"/>
      <c r="L18" s="2" t="s">
        <v>52</v>
      </c>
      <c r="M18" s="7">
        <f>AVERAGE(C29:C32)</f>
        <v>0</v>
      </c>
      <c r="N18" s="7">
        <f>AVERAGE(D29:D32)</f>
        <v>214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214</v>
      </c>
      <c r="E19" s="11">
        <f t="shared" si="0"/>
        <v>214</v>
      </c>
      <c r="F19" s="8">
        <f t="shared" si="3"/>
        <v>55</v>
      </c>
      <c r="G19" s="12" t="s">
        <v>33</v>
      </c>
      <c r="H19" s="37">
        <v>0</v>
      </c>
      <c r="I19" s="10">
        <v>214</v>
      </c>
      <c r="J19" s="8">
        <f t="shared" si="1"/>
        <v>214</v>
      </c>
      <c r="K19" s="2"/>
      <c r="L19" s="2" t="s">
        <v>60</v>
      </c>
      <c r="M19" s="7">
        <f>AVERAGE(C33:C36)</f>
        <v>0</v>
      </c>
      <c r="N19" s="7">
        <f>AVERAGE(D33:D36)</f>
        <v>214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214</v>
      </c>
      <c r="E20" s="11">
        <f t="shared" si="0"/>
        <v>214</v>
      </c>
      <c r="F20" s="8">
        <f t="shared" si="3"/>
        <v>56</v>
      </c>
      <c r="G20" s="12" t="s">
        <v>35</v>
      </c>
      <c r="H20" s="37">
        <v>0</v>
      </c>
      <c r="I20" s="10">
        <v>214</v>
      </c>
      <c r="J20" s="8">
        <f t="shared" si="1"/>
        <v>214</v>
      </c>
      <c r="K20" s="2"/>
      <c r="L20" s="2" t="s">
        <v>68</v>
      </c>
      <c r="M20" s="7">
        <f>AVERAGE(C37:C40)</f>
        <v>0</v>
      </c>
      <c r="N20" s="7">
        <f>AVERAGE(D37:D40)</f>
        <v>214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214</v>
      </c>
      <c r="E21" s="11">
        <f t="shared" si="0"/>
        <v>214</v>
      </c>
      <c r="F21" s="8">
        <f t="shared" si="3"/>
        <v>57</v>
      </c>
      <c r="G21" s="12" t="s">
        <v>37</v>
      </c>
      <c r="H21" s="37">
        <v>0</v>
      </c>
      <c r="I21" s="10">
        <v>214</v>
      </c>
      <c r="J21" s="8">
        <f t="shared" si="1"/>
        <v>214</v>
      </c>
      <c r="K21" s="2"/>
      <c r="L21" s="2" t="s">
        <v>76</v>
      </c>
      <c r="M21" s="7">
        <f>AVERAGE(C41:C44)</f>
        <v>0</v>
      </c>
      <c r="N21" s="7">
        <f>AVERAGE(D41:D44)</f>
        <v>214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214</v>
      </c>
      <c r="E22" s="11">
        <f t="shared" si="0"/>
        <v>214</v>
      </c>
      <c r="F22" s="8">
        <f t="shared" si="3"/>
        <v>58</v>
      </c>
      <c r="G22" s="12" t="s">
        <v>39</v>
      </c>
      <c r="H22" s="37">
        <v>0</v>
      </c>
      <c r="I22" s="10">
        <v>214</v>
      </c>
      <c r="J22" s="8">
        <f t="shared" si="1"/>
        <v>214</v>
      </c>
      <c r="K22" s="2"/>
      <c r="L22" s="2" t="s">
        <v>84</v>
      </c>
      <c r="M22" s="7">
        <f>AVERAGE(C45:C48)</f>
        <v>0</v>
      </c>
      <c r="N22" s="7">
        <f>AVERAGE(D45:D48)</f>
        <v>214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214</v>
      </c>
      <c r="E23" s="11">
        <f t="shared" si="0"/>
        <v>214</v>
      </c>
      <c r="F23" s="8">
        <f t="shared" si="3"/>
        <v>59</v>
      </c>
      <c r="G23" s="12" t="s">
        <v>41</v>
      </c>
      <c r="H23" s="37">
        <v>0</v>
      </c>
      <c r="I23" s="10">
        <v>214</v>
      </c>
      <c r="J23" s="8">
        <f t="shared" si="1"/>
        <v>214</v>
      </c>
      <c r="K23" s="2"/>
      <c r="L23" s="2" t="s">
        <v>92</v>
      </c>
      <c r="M23" s="7">
        <f>AVERAGE(C49:C52)</f>
        <v>0</v>
      </c>
      <c r="N23" s="7">
        <f>AVERAGE(D49:D52)</f>
        <v>214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214</v>
      </c>
      <c r="E24" s="11">
        <f t="shared" si="0"/>
        <v>214</v>
      </c>
      <c r="F24" s="8">
        <f t="shared" si="3"/>
        <v>60</v>
      </c>
      <c r="G24" s="12" t="s">
        <v>43</v>
      </c>
      <c r="H24" s="37">
        <v>0</v>
      </c>
      <c r="I24" s="10">
        <v>214</v>
      </c>
      <c r="J24" s="8">
        <f t="shared" si="1"/>
        <v>214</v>
      </c>
      <c r="K24" s="2"/>
      <c r="L24" s="13" t="s">
        <v>100</v>
      </c>
      <c r="M24" s="7">
        <f>AVERAGE(C53:C56)</f>
        <v>0</v>
      </c>
      <c r="N24" s="7">
        <f>AVERAGE(D53:D56)</f>
        <v>214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214</v>
      </c>
      <c r="E25" s="11">
        <f t="shared" si="0"/>
        <v>214</v>
      </c>
      <c r="F25" s="8">
        <f t="shared" si="3"/>
        <v>61</v>
      </c>
      <c r="G25" s="12" t="s">
        <v>45</v>
      </c>
      <c r="H25" s="37">
        <v>0</v>
      </c>
      <c r="I25" s="10">
        <v>214</v>
      </c>
      <c r="J25" s="8">
        <f t="shared" si="1"/>
        <v>214</v>
      </c>
      <c r="K25" s="2"/>
      <c r="L25" s="16" t="s">
        <v>108</v>
      </c>
      <c r="M25" s="7">
        <f>AVERAGE(C57:C60)</f>
        <v>0</v>
      </c>
      <c r="N25" s="7">
        <f>AVERAGE(D57:D60)</f>
        <v>214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214</v>
      </c>
      <c r="E26" s="11">
        <f t="shared" si="0"/>
        <v>214</v>
      </c>
      <c r="F26" s="8">
        <f t="shared" si="3"/>
        <v>62</v>
      </c>
      <c r="G26" s="12" t="s">
        <v>47</v>
      </c>
      <c r="H26" s="37">
        <v>0</v>
      </c>
      <c r="I26" s="10">
        <v>214</v>
      </c>
      <c r="J26" s="8">
        <f t="shared" si="1"/>
        <v>214</v>
      </c>
      <c r="K26" s="2"/>
      <c r="L26" s="16" t="s">
        <v>21</v>
      </c>
      <c r="M26" s="7">
        <f>AVERAGE(H13:H16)</f>
        <v>0</v>
      </c>
      <c r="N26" s="7">
        <f>AVERAGE(I13:I16)</f>
        <v>214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214</v>
      </c>
      <c r="E27" s="11">
        <f t="shared" si="0"/>
        <v>214</v>
      </c>
      <c r="F27" s="8">
        <f t="shared" si="3"/>
        <v>63</v>
      </c>
      <c r="G27" s="12" t="s">
        <v>49</v>
      </c>
      <c r="H27" s="37">
        <v>0</v>
      </c>
      <c r="I27" s="10">
        <v>214</v>
      </c>
      <c r="J27" s="8">
        <f t="shared" si="1"/>
        <v>214</v>
      </c>
      <c r="K27" s="2"/>
      <c r="L27" s="24" t="s">
        <v>29</v>
      </c>
      <c r="M27" s="7">
        <f>AVERAGE(H17:H20)</f>
        <v>0</v>
      </c>
      <c r="N27" s="7">
        <f>AVERAGE(I17:I20)</f>
        <v>214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214</v>
      </c>
      <c r="E28" s="11">
        <f t="shared" si="0"/>
        <v>214</v>
      </c>
      <c r="F28" s="8">
        <f t="shared" si="3"/>
        <v>64</v>
      </c>
      <c r="G28" s="12" t="s">
        <v>51</v>
      </c>
      <c r="H28" s="37">
        <v>0</v>
      </c>
      <c r="I28" s="10">
        <v>214</v>
      </c>
      <c r="J28" s="8">
        <f t="shared" si="1"/>
        <v>214</v>
      </c>
      <c r="K28" s="2"/>
      <c r="L28" s="2" t="s">
        <v>37</v>
      </c>
      <c r="M28" s="7">
        <f>AVERAGE(H21:H24)</f>
        <v>0</v>
      </c>
      <c r="N28" s="7">
        <f>AVERAGE(I21:I24)</f>
        <v>214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214</v>
      </c>
      <c r="E29" s="11">
        <f t="shared" si="0"/>
        <v>214</v>
      </c>
      <c r="F29" s="8">
        <f t="shared" si="3"/>
        <v>65</v>
      </c>
      <c r="G29" s="12" t="s">
        <v>53</v>
      </c>
      <c r="H29" s="37">
        <v>0</v>
      </c>
      <c r="I29" s="10">
        <v>214</v>
      </c>
      <c r="J29" s="8">
        <f t="shared" si="1"/>
        <v>214</v>
      </c>
      <c r="K29" s="2"/>
      <c r="L29" s="2" t="s">
        <v>45</v>
      </c>
      <c r="M29" s="7">
        <f>AVERAGE(H25:H28)</f>
        <v>0</v>
      </c>
      <c r="N29" s="7">
        <f>AVERAGE(I25:I28)</f>
        <v>214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214</v>
      </c>
      <c r="E30" s="11">
        <f t="shared" si="0"/>
        <v>214</v>
      </c>
      <c r="F30" s="8">
        <f t="shared" si="3"/>
        <v>66</v>
      </c>
      <c r="G30" s="12" t="s">
        <v>55</v>
      </c>
      <c r="H30" s="37">
        <v>0</v>
      </c>
      <c r="I30" s="10">
        <v>214</v>
      </c>
      <c r="J30" s="8">
        <f t="shared" si="1"/>
        <v>214</v>
      </c>
      <c r="K30" s="2"/>
      <c r="L30" s="2" t="s">
        <v>53</v>
      </c>
      <c r="M30" s="7">
        <f>AVERAGE(H29:H32)</f>
        <v>0</v>
      </c>
      <c r="N30" s="7">
        <f>AVERAGE(I29:I32)</f>
        <v>214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214</v>
      </c>
      <c r="E31" s="11">
        <f t="shared" si="0"/>
        <v>214</v>
      </c>
      <c r="F31" s="8">
        <f t="shared" si="3"/>
        <v>67</v>
      </c>
      <c r="G31" s="12" t="s">
        <v>57</v>
      </c>
      <c r="H31" s="37">
        <v>0</v>
      </c>
      <c r="I31" s="10">
        <v>214</v>
      </c>
      <c r="J31" s="8">
        <f t="shared" si="1"/>
        <v>214</v>
      </c>
      <c r="K31" s="2"/>
      <c r="L31" s="2" t="s">
        <v>61</v>
      </c>
      <c r="M31" s="7">
        <f>AVERAGE(H33:H36)</f>
        <v>0</v>
      </c>
      <c r="N31" s="7">
        <f>AVERAGE(I33:I36)</f>
        <v>214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214</v>
      </c>
      <c r="E32" s="11">
        <f t="shared" si="0"/>
        <v>214</v>
      </c>
      <c r="F32" s="8">
        <f t="shared" si="3"/>
        <v>68</v>
      </c>
      <c r="G32" s="12" t="s">
        <v>59</v>
      </c>
      <c r="H32" s="37">
        <v>0</v>
      </c>
      <c r="I32" s="10">
        <v>214</v>
      </c>
      <c r="J32" s="8">
        <f t="shared" si="1"/>
        <v>214</v>
      </c>
      <c r="K32" s="2"/>
      <c r="L32" s="2" t="s">
        <v>69</v>
      </c>
      <c r="M32" s="7">
        <f>AVERAGE(H37:H40)</f>
        <v>0</v>
      </c>
      <c r="N32" s="7">
        <f>AVERAGE(I37:I40)</f>
        <v>214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214</v>
      </c>
      <c r="E33" s="11">
        <f t="shared" si="0"/>
        <v>214</v>
      </c>
      <c r="F33" s="8">
        <f t="shared" si="3"/>
        <v>69</v>
      </c>
      <c r="G33" s="12" t="s">
        <v>61</v>
      </c>
      <c r="H33" s="37">
        <v>0</v>
      </c>
      <c r="I33" s="10">
        <v>214</v>
      </c>
      <c r="J33" s="8">
        <f t="shared" si="1"/>
        <v>214</v>
      </c>
      <c r="K33" s="2"/>
      <c r="L33" s="2" t="s">
        <v>77</v>
      </c>
      <c r="M33" s="7">
        <f>AVERAGE(H41:H44)</f>
        <v>0</v>
      </c>
      <c r="N33" s="7">
        <f>AVERAGE(I41:I44)</f>
        <v>214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214</v>
      </c>
      <c r="E34" s="11">
        <f t="shared" si="0"/>
        <v>214</v>
      </c>
      <c r="F34" s="8">
        <f t="shared" si="3"/>
        <v>70</v>
      </c>
      <c r="G34" s="12" t="s">
        <v>63</v>
      </c>
      <c r="H34" s="37">
        <v>0</v>
      </c>
      <c r="I34" s="10">
        <v>214</v>
      </c>
      <c r="J34" s="8">
        <f t="shared" si="1"/>
        <v>214</v>
      </c>
      <c r="K34" s="2"/>
      <c r="L34" s="2" t="s">
        <v>85</v>
      </c>
      <c r="M34" s="7">
        <f>AVERAGE(H45:H48)</f>
        <v>0</v>
      </c>
      <c r="N34" s="7">
        <f>AVERAGE(I45:I48)</f>
        <v>214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214</v>
      </c>
      <c r="E35" s="11">
        <f t="shared" si="0"/>
        <v>214</v>
      </c>
      <c r="F35" s="8">
        <f t="shared" si="3"/>
        <v>71</v>
      </c>
      <c r="G35" s="12" t="s">
        <v>65</v>
      </c>
      <c r="H35" s="37">
        <v>0</v>
      </c>
      <c r="I35" s="10">
        <v>214</v>
      </c>
      <c r="J35" s="8">
        <f t="shared" si="1"/>
        <v>214</v>
      </c>
      <c r="K35" s="2"/>
      <c r="L35" s="2" t="s">
        <v>93</v>
      </c>
      <c r="M35" s="7">
        <f>AVERAGE(H49:H52)</f>
        <v>0</v>
      </c>
      <c r="N35" s="7">
        <f>AVERAGE(I49:I52)</f>
        <v>214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214</v>
      </c>
      <c r="E36" s="11">
        <f t="shared" si="0"/>
        <v>214</v>
      </c>
      <c r="F36" s="8">
        <f t="shared" si="3"/>
        <v>72</v>
      </c>
      <c r="G36" s="12" t="s">
        <v>67</v>
      </c>
      <c r="H36" s="37">
        <v>0</v>
      </c>
      <c r="I36" s="10">
        <v>214</v>
      </c>
      <c r="J36" s="8">
        <f t="shared" si="1"/>
        <v>214</v>
      </c>
      <c r="K36" s="2"/>
      <c r="L36" s="103" t="s">
        <v>101</v>
      </c>
      <c r="M36" s="7">
        <f>AVERAGE(H53:H56)</f>
        <v>0</v>
      </c>
      <c r="N36" s="7">
        <f>AVERAGE(I53:I56)</f>
        <v>214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214</v>
      </c>
      <c r="E37" s="11">
        <f t="shared" si="0"/>
        <v>214</v>
      </c>
      <c r="F37" s="8">
        <v>73</v>
      </c>
      <c r="G37" s="12" t="s">
        <v>69</v>
      </c>
      <c r="H37" s="37">
        <v>0</v>
      </c>
      <c r="I37" s="10">
        <v>214</v>
      </c>
      <c r="J37" s="8">
        <f t="shared" si="1"/>
        <v>214</v>
      </c>
      <c r="K37" s="2"/>
      <c r="L37" s="103" t="s">
        <v>109</v>
      </c>
      <c r="M37" s="7">
        <f>AVERAGE(H57:H60)</f>
        <v>0</v>
      </c>
      <c r="N37" s="7">
        <f>AVERAGE(I57:I60)</f>
        <v>214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214</v>
      </c>
      <c r="E38" s="8">
        <f t="shared" si="0"/>
        <v>214</v>
      </c>
      <c r="F38" s="8">
        <f t="shared" ref="F38:F60" si="5">F37+1</f>
        <v>74</v>
      </c>
      <c r="G38" s="12" t="s">
        <v>71</v>
      </c>
      <c r="H38" s="37">
        <v>0</v>
      </c>
      <c r="I38" s="10">
        <v>214</v>
      </c>
      <c r="J38" s="8">
        <f t="shared" si="1"/>
        <v>214</v>
      </c>
      <c r="K38" s="2"/>
      <c r="L38" s="103" t="s">
        <v>295</v>
      </c>
      <c r="M38" s="103">
        <f>AVERAGE(M14:M37)</f>
        <v>0</v>
      </c>
      <c r="N38" s="103">
        <f>AVERAGE(N14:N37)</f>
        <v>214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214</v>
      </c>
      <c r="E39" s="8">
        <f t="shared" si="0"/>
        <v>214</v>
      </c>
      <c r="F39" s="8">
        <f t="shared" si="5"/>
        <v>75</v>
      </c>
      <c r="G39" s="12" t="s">
        <v>73</v>
      </c>
      <c r="H39" s="37">
        <v>0</v>
      </c>
      <c r="I39" s="10">
        <v>214</v>
      </c>
      <c r="J39" s="8">
        <f t="shared" si="1"/>
        <v>214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214</v>
      </c>
      <c r="E40" s="8">
        <f t="shared" si="0"/>
        <v>214</v>
      </c>
      <c r="F40" s="8">
        <f t="shared" si="5"/>
        <v>76</v>
      </c>
      <c r="G40" s="12" t="s">
        <v>75</v>
      </c>
      <c r="H40" s="37">
        <v>0</v>
      </c>
      <c r="I40" s="10">
        <v>214</v>
      </c>
      <c r="J40" s="8">
        <f t="shared" si="1"/>
        <v>214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214</v>
      </c>
      <c r="E41" s="8">
        <f t="shared" si="0"/>
        <v>214</v>
      </c>
      <c r="F41" s="8">
        <f t="shared" si="5"/>
        <v>77</v>
      </c>
      <c r="G41" s="12" t="s">
        <v>77</v>
      </c>
      <c r="H41" s="37">
        <v>0</v>
      </c>
      <c r="I41" s="10">
        <v>214</v>
      </c>
      <c r="J41" s="8">
        <f t="shared" si="1"/>
        <v>214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214</v>
      </c>
      <c r="E42" s="8">
        <f t="shared" si="0"/>
        <v>214</v>
      </c>
      <c r="F42" s="8">
        <f t="shared" si="5"/>
        <v>78</v>
      </c>
      <c r="G42" s="12" t="s">
        <v>79</v>
      </c>
      <c r="H42" s="37">
        <v>0</v>
      </c>
      <c r="I42" s="10">
        <v>214</v>
      </c>
      <c r="J42" s="8">
        <f t="shared" si="1"/>
        <v>214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214</v>
      </c>
      <c r="E43" s="8">
        <f t="shared" si="0"/>
        <v>214</v>
      </c>
      <c r="F43" s="8">
        <f t="shared" si="5"/>
        <v>79</v>
      </c>
      <c r="G43" s="12" t="s">
        <v>81</v>
      </c>
      <c r="H43" s="37">
        <v>0</v>
      </c>
      <c r="I43" s="10">
        <v>214</v>
      </c>
      <c r="J43" s="8">
        <f t="shared" si="1"/>
        <v>214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214</v>
      </c>
      <c r="E44" s="8">
        <f t="shared" si="0"/>
        <v>214</v>
      </c>
      <c r="F44" s="8">
        <f t="shared" si="5"/>
        <v>80</v>
      </c>
      <c r="G44" s="12" t="s">
        <v>83</v>
      </c>
      <c r="H44" s="37">
        <v>0</v>
      </c>
      <c r="I44" s="10">
        <v>214</v>
      </c>
      <c r="J44" s="8">
        <f t="shared" si="1"/>
        <v>214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214</v>
      </c>
      <c r="E45" s="8">
        <f t="shared" si="0"/>
        <v>214</v>
      </c>
      <c r="F45" s="8">
        <f t="shared" si="5"/>
        <v>81</v>
      </c>
      <c r="G45" s="12" t="s">
        <v>85</v>
      </c>
      <c r="H45" s="37">
        <v>0</v>
      </c>
      <c r="I45" s="10">
        <v>214</v>
      </c>
      <c r="J45" s="8">
        <f t="shared" si="1"/>
        <v>214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214</v>
      </c>
      <c r="E46" s="8">
        <f t="shared" si="0"/>
        <v>214</v>
      </c>
      <c r="F46" s="8">
        <f t="shared" si="5"/>
        <v>82</v>
      </c>
      <c r="G46" s="12" t="s">
        <v>87</v>
      </c>
      <c r="H46" s="37">
        <v>0</v>
      </c>
      <c r="I46" s="10">
        <v>214</v>
      </c>
      <c r="J46" s="8">
        <f t="shared" si="1"/>
        <v>214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214</v>
      </c>
      <c r="E47" s="8">
        <f t="shared" si="0"/>
        <v>214</v>
      </c>
      <c r="F47" s="8">
        <f t="shared" si="5"/>
        <v>83</v>
      </c>
      <c r="G47" s="12" t="s">
        <v>89</v>
      </c>
      <c r="H47" s="37">
        <v>0</v>
      </c>
      <c r="I47" s="10">
        <v>214</v>
      </c>
      <c r="J47" s="8">
        <f t="shared" si="1"/>
        <v>214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214</v>
      </c>
      <c r="E48" s="8">
        <f t="shared" si="0"/>
        <v>214</v>
      </c>
      <c r="F48" s="8">
        <f t="shared" si="5"/>
        <v>84</v>
      </c>
      <c r="G48" s="12" t="s">
        <v>91</v>
      </c>
      <c r="H48" s="37">
        <v>0</v>
      </c>
      <c r="I48" s="10">
        <v>214</v>
      </c>
      <c r="J48" s="8">
        <f t="shared" si="1"/>
        <v>214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214</v>
      </c>
      <c r="E49" s="8">
        <f t="shared" si="0"/>
        <v>214</v>
      </c>
      <c r="F49" s="8">
        <f t="shared" si="5"/>
        <v>85</v>
      </c>
      <c r="G49" s="12" t="s">
        <v>93</v>
      </c>
      <c r="H49" s="37">
        <v>0</v>
      </c>
      <c r="I49" s="10">
        <v>214</v>
      </c>
      <c r="J49" s="8">
        <f t="shared" si="1"/>
        <v>214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214</v>
      </c>
      <c r="E50" s="8">
        <f t="shared" si="0"/>
        <v>214</v>
      </c>
      <c r="F50" s="8">
        <f t="shared" si="5"/>
        <v>86</v>
      </c>
      <c r="G50" s="12" t="s">
        <v>95</v>
      </c>
      <c r="H50" s="37">
        <v>0</v>
      </c>
      <c r="I50" s="10">
        <v>214</v>
      </c>
      <c r="J50" s="8">
        <f t="shared" si="1"/>
        <v>214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214</v>
      </c>
      <c r="E51" s="8">
        <f t="shared" si="0"/>
        <v>214</v>
      </c>
      <c r="F51" s="8">
        <f t="shared" si="5"/>
        <v>87</v>
      </c>
      <c r="G51" s="12" t="s">
        <v>97</v>
      </c>
      <c r="H51" s="37">
        <v>0</v>
      </c>
      <c r="I51" s="10">
        <v>214</v>
      </c>
      <c r="J51" s="8">
        <f t="shared" si="1"/>
        <v>214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214</v>
      </c>
      <c r="E52" s="8">
        <f t="shared" si="0"/>
        <v>214</v>
      </c>
      <c r="F52" s="8">
        <f t="shared" si="5"/>
        <v>88</v>
      </c>
      <c r="G52" s="12" t="s">
        <v>99</v>
      </c>
      <c r="H52" s="37">
        <v>0</v>
      </c>
      <c r="I52" s="10">
        <v>214</v>
      </c>
      <c r="J52" s="8">
        <f t="shared" si="1"/>
        <v>214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214</v>
      </c>
      <c r="E53" s="8">
        <f t="shared" si="0"/>
        <v>214</v>
      </c>
      <c r="F53" s="8">
        <f t="shared" si="5"/>
        <v>89</v>
      </c>
      <c r="G53" s="12" t="s">
        <v>101</v>
      </c>
      <c r="H53" s="37">
        <v>0</v>
      </c>
      <c r="I53" s="10">
        <v>214</v>
      </c>
      <c r="J53" s="8">
        <f t="shared" si="1"/>
        <v>214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214</v>
      </c>
      <c r="E54" s="8">
        <f t="shared" si="0"/>
        <v>214</v>
      </c>
      <c r="F54" s="8">
        <f t="shared" si="5"/>
        <v>90</v>
      </c>
      <c r="G54" s="12" t="s">
        <v>103</v>
      </c>
      <c r="H54" s="37">
        <v>0</v>
      </c>
      <c r="I54" s="10">
        <v>214</v>
      </c>
      <c r="J54" s="8">
        <f t="shared" si="1"/>
        <v>214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214</v>
      </c>
      <c r="E55" s="8">
        <f t="shared" si="0"/>
        <v>214</v>
      </c>
      <c r="F55" s="8">
        <f t="shared" si="5"/>
        <v>91</v>
      </c>
      <c r="G55" s="12" t="s">
        <v>105</v>
      </c>
      <c r="H55" s="37">
        <v>0</v>
      </c>
      <c r="I55" s="10">
        <v>214</v>
      </c>
      <c r="J55" s="8">
        <f t="shared" si="1"/>
        <v>214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214</v>
      </c>
      <c r="E56" s="8">
        <f t="shared" si="0"/>
        <v>214</v>
      </c>
      <c r="F56" s="8">
        <f t="shared" si="5"/>
        <v>92</v>
      </c>
      <c r="G56" s="12" t="s">
        <v>107</v>
      </c>
      <c r="H56" s="37">
        <v>0</v>
      </c>
      <c r="I56" s="10">
        <v>214</v>
      </c>
      <c r="J56" s="8">
        <f t="shared" si="1"/>
        <v>214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214</v>
      </c>
      <c r="E57" s="8">
        <f t="shared" si="0"/>
        <v>214</v>
      </c>
      <c r="F57" s="8">
        <f t="shared" si="5"/>
        <v>93</v>
      </c>
      <c r="G57" s="12" t="s">
        <v>109</v>
      </c>
      <c r="H57" s="37">
        <v>0</v>
      </c>
      <c r="I57" s="10">
        <v>214</v>
      </c>
      <c r="J57" s="8">
        <f t="shared" si="1"/>
        <v>214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214</v>
      </c>
      <c r="E58" s="8">
        <f t="shared" si="0"/>
        <v>214</v>
      </c>
      <c r="F58" s="8">
        <f t="shared" si="5"/>
        <v>94</v>
      </c>
      <c r="G58" s="12" t="s">
        <v>111</v>
      </c>
      <c r="H58" s="37">
        <v>0</v>
      </c>
      <c r="I58" s="10">
        <v>214</v>
      </c>
      <c r="J58" s="8">
        <f t="shared" si="1"/>
        <v>214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214</v>
      </c>
      <c r="E59" s="17">
        <f t="shared" si="0"/>
        <v>214</v>
      </c>
      <c r="F59" s="17">
        <f t="shared" si="5"/>
        <v>95</v>
      </c>
      <c r="G59" s="18" t="s">
        <v>113</v>
      </c>
      <c r="H59" s="37">
        <v>0</v>
      </c>
      <c r="I59" s="10">
        <v>214</v>
      </c>
      <c r="J59" s="17">
        <f t="shared" si="1"/>
        <v>214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214</v>
      </c>
      <c r="E60" s="17">
        <f t="shared" si="0"/>
        <v>214</v>
      </c>
      <c r="F60" s="17">
        <f t="shared" si="5"/>
        <v>96</v>
      </c>
      <c r="G60" s="18" t="s">
        <v>115</v>
      </c>
      <c r="H60" s="37">
        <v>0</v>
      </c>
      <c r="I60" s="10">
        <v>214</v>
      </c>
      <c r="J60" s="17">
        <f t="shared" si="1"/>
        <v>214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186</v>
      </c>
      <c r="F63" s="120"/>
      <c r="G63" s="121"/>
      <c r="H63" s="21">
        <v>0</v>
      </c>
      <c r="I63" s="21">
        <v>5.508</v>
      </c>
      <c r="J63" s="21">
        <f>H63+I63</f>
        <v>5.508</v>
      </c>
      <c r="K63" s="2"/>
      <c r="L63" s="22">
        <f>71.25+104.1666</f>
        <v>175.41660000000002</v>
      </c>
      <c r="M63" s="32">
        <f>L63/1000</f>
        <v>0.17541660000000001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187</v>
      </c>
      <c r="F64" s="123"/>
      <c r="G64" s="124"/>
      <c r="H64" s="36">
        <f>K81</f>
        <v>0</v>
      </c>
      <c r="I64" s="36">
        <f>L81</f>
        <v>0.17541660000000001</v>
      </c>
      <c r="J64" s="36">
        <f>H64+I64</f>
        <v>0.17541660000000001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188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2.3E-2</v>
      </c>
      <c r="N66" s="28">
        <v>0.60499999999999998</v>
      </c>
      <c r="O66" s="29">
        <f>M66+N66</f>
        <v>0.628</v>
      </c>
      <c r="P66" s="29">
        <f>O66/J63*100</f>
        <v>11.40159767610748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5.0194166000000013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0.20914235833333339</v>
      </c>
      <c r="O68" s="23"/>
      <c r="P68" s="32">
        <f>M68+N68</f>
        <v>0.20914235833333339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209.14235833333339</v>
      </c>
      <c r="O69" s="23"/>
      <c r="P69" s="29">
        <f>M69+N69</f>
        <v>209.14235833333339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60"/>
      <c r="F71" s="2"/>
      <c r="G71" s="2"/>
      <c r="H71" s="2"/>
      <c r="I71" s="2"/>
      <c r="J71" s="6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0.20555000000000001</v>
      </c>
      <c r="M80" s="32">
        <f>K80+L80</f>
        <v>0.20555000000000001</v>
      </c>
      <c r="N80" s="32">
        <f>M80-M63</f>
        <v>3.0133400000000005E-2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0.17541660000000001</v>
      </c>
      <c r="M81" s="32">
        <f>K81+L81</f>
        <v>0.17541660000000001</v>
      </c>
      <c r="N81" s="32">
        <f>N80/2</f>
        <v>1.5066700000000002E-2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63" customWidth="1"/>
    <col min="2" max="2" width="18.5703125" style="63" customWidth="1"/>
    <col min="3" max="4" width="12.7109375" style="63" customWidth="1"/>
    <col min="5" max="5" width="14.7109375" style="63" customWidth="1"/>
    <col min="6" max="6" width="12.42578125" style="63" customWidth="1"/>
    <col min="7" max="7" width="15.140625" style="63" customWidth="1"/>
    <col min="8" max="9" width="12.7109375" style="63" customWidth="1"/>
    <col min="10" max="10" width="15" style="63" customWidth="1"/>
    <col min="11" max="11" width="9.140625" style="63" customWidth="1"/>
    <col min="12" max="12" width="13" style="63" customWidth="1"/>
    <col min="13" max="13" width="12.7109375" style="63" customWidth="1"/>
    <col min="14" max="14" width="14.28515625" style="63" customWidth="1"/>
    <col min="15" max="15" width="7.85546875" style="63" customWidth="1"/>
    <col min="16" max="17" width="9.140625" style="63" customWidth="1"/>
    <col min="18" max="16384" width="14.42578125" style="63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189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200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190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214</v>
      </c>
      <c r="E13" s="11">
        <f t="shared" ref="E13:E60" si="0">SUM(C13,D13)</f>
        <v>214</v>
      </c>
      <c r="F13" s="8">
        <v>49</v>
      </c>
      <c r="G13" s="12" t="s">
        <v>21</v>
      </c>
      <c r="H13" s="37">
        <v>0</v>
      </c>
      <c r="I13" s="10">
        <v>214</v>
      </c>
      <c r="J13" s="8">
        <f t="shared" ref="J13:J60" si="1">SUM(H13,I13)</f>
        <v>214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214</v>
      </c>
      <c r="E14" s="11">
        <f t="shared" si="0"/>
        <v>214</v>
      </c>
      <c r="F14" s="8">
        <f t="shared" ref="F14:F36" si="3">F13+1</f>
        <v>50</v>
      </c>
      <c r="G14" s="12" t="s">
        <v>23</v>
      </c>
      <c r="H14" s="37">
        <v>0</v>
      </c>
      <c r="I14" s="10">
        <v>214</v>
      </c>
      <c r="J14" s="8">
        <f t="shared" si="1"/>
        <v>214</v>
      </c>
      <c r="K14" s="2"/>
      <c r="L14" s="2" t="s">
        <v>20</v>
      </c>
      <c r="M14" s="7">
        <f>AVERAGE(C13:C16)</f>
        <v>0</v>
      </c>
      <c r="N14" s="7">
        <f>AVERAGE(D13:D16)</f>
        <v>214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214</v>
      </c>
      <c r="E15" s="11">
        <f t="shared" si="0"/>
        <v>214</v>
      </c>
      <c r="F15" s="8">
        <f t="shared" si="3"/>
        <v>51</v>
      </c>
      <c r="G15" s="12" t="s">
        <v>25</v>
      </c>
      <c r="H15" s="37">
        <v>0</v>
      </c>
      <c r="I15" s="10">
        <v>214</v>
      </c>
      <c r="J15" s="8">
        <f t="shared" si="1"/>
        <v>214</v>
      </c>
      <c r="K15" s="2"/>
      <c r="L15" s="2" t="s">
        <v>28</v>
      </c>
      <c r="M15" s="7">
        <f>AVERAGE(C17:C20)</f>
        <v>0</v>
      </c>
      <c r="N15" s="7">
        <f>AVERAGE(D17:D20)</f>
        <v>214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214</v>
      </c>
      <c r="E16" s="11">
        <f t="shared" si="0"/>
        <v>214</v>
      </c>
      <c r="F16" s="8">
        <f t="shared" si="3"/>
        <v>52</v>
      </c>
      <c r="G16" s="12" t="s">
        <v>27</v>
      </c>
      <c r="H16" s="37">
        <v>0</v>
      </c>
      <c r="I16" s="10">
        <v>214</v>
      </c>
      <c r="J16" s="8">
        <f t="shared" si="1"/>
        <v>214</v>
      </c>
      <c r="K16" s="2"/>
      <c r="L16" s="2" t="s">
        <v>36</v>
      </c>
      <c r="M16" s="7">
        <f>AVERAGE(C21:C24)</f>
        <v>0</v>
      </c>
      <c r="N16" s="7">
        <f>AVERAGE(D21:D24)</f>
        <v>214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214</v>
      </c>
      <c r="E17" s="11">
        <f t="shared" si="0"/>
        <v>214</v>
      </c>
      <c r="F17" s="8">
        <f t="shared" si="3"/>
        <v>53</v>
      </c>
      <c r="G17" s="12" t="s">
        <v>29</v>
      </c>
      <c r="H17" s="37">
        <v>0</v>
      </c>
      <c r="I17" s="10">
        <v>214</v>
      </c>
      <c r="J17" s="8">
        <f t="shared" si="1"/>
        <v>214</v>
      </c>
      <c r="K17" s="2"/>
      <c r="L17" s="2" t="s">
        <v>44</v>
      </c>
      <c r="M17" s="7">
        <f>AVERAGE(C25:C28)</f>
        <v>0</v>
      </c>
      <c r="N17" s="7">
        <f>AVERAGE(D25:D28)</f>
        <v>214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214</v>
      </c>
      <c r="E18" s="11">
        <f t="shared" si="0"/>
        <v>214</v>
      </c>
      <c r="F18" s="8">
        <f t="shared" si="3"/>
        <v>54</v>
      </c>
      <c r="G18" s="12" t="s">
        <v>31</v>
      </c>
      <c r="H18" s="37">
        <v>0</v>
      </c>
      <c r="I18" s="10">
        <v>214</v>
      </c>
      <c r="J18" s="8">
        <f t="shared" si="1"/>
        <v>214</v>
      </c>
      <c r="K18" s="2"/>
      <c r="L18" s="2" t="s">
        <v>52</v>
      </c>
      <c r="M18" s="7">
        <f>AVERAGE(C29:C32)</f>
        <v>0</v>
      </c>
      <c r="N18" s="7">
        <f>AVERAGE(D29:D32)</f>
        <v>214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214</v>
      </c>
      <c r="E19" s="11">
        <f t="shared" si="0"/>
        <v>214</v>
      </c>
      <c r="F19" s="8">
        <f t="shared" si="3"/>
        <v>55</v>
      </c>
      <c r="G19" s="12" t="s">
        <v>33</v>
      </c>
      <c r="H19" s="37">
        <v>0</v>
      </c>
      <c r="I19" s="10">
        <v>214</v>
      </c>
      <c r="J19" s="8">
        <f t="shared" si="1"/>
        <v>214</v>
      </c>
      <c r="K19" s="2"/>
      <c r="L19" s="2" t="s">
        <v>60</v>
      </c>
      <c r="M19" s="7">
        <f>AVERAGE(C33:C36)</f>
        <v>0</v>
      </c>
      <c r="N19" s="7">
        <f>AVERAGE(D33:D36)</f>
        <v>214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214</v>
      </c>
      <c r="E20" s="11">
        <f t="shared" si="0"/>
        <v>214</v>
      </c>
      <c r="F20" s="8">
        <f t="shared" si="3"/>
        <v>56</v>
      </c>
      <c r="G20" s="12" t="s">
        <v>35</v>
      </c>
      <c r="H20" s="37">
        <v>0</v>
      </c>
      <c r="I20" s="10">
        <v>214</v>
      </c>
      <c r="J20" s="8">
        <f t="shared" si="1"/>
        <v>214</v>
      </c>
      <c r="K20" s="2"/>
      <c r="L20" s="2" t="s">
        <v>68</v>
      </c>
      <c r="M20" s="7">
        <f>AVERAGE(C37:C40)</f>
        <v>0</v>
      </c>
      <c r="N20" s="7">
        <f>AVERAGE(D37:D40)</f>
        <v>214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214</v>
      </c>
      <c r="E21" s="11">
        <f t="shared" si="0"/>
        <v>214</v>
      </c>
      <c r="F21" s="8">
        <f t="shared" si="3"/>
        <v>57</v>
      </c>
      <c r="G21" s="12" t="s">
        <v>37</v>
      </c>
      <c r="H21" s="37">
        <v>0</v>
      </c>
      <c r="I21" s="10">
        <v>214</v>
      </c>
      <c r="J21" s="8">
        <f t="shared" si="1"/>
        <v>214</v>
      </c>
      <c r="K21" s="2"/>
      <c r="L21" s="2" t="s">
        <v>76</v>
      </c>
      <c r="M21" s="7">
        <f>AVERAGE(C41:C44)</f>
        <v>0</v>
      </c>
      <c r="N21" s="7">
        <f>AVERAGE(D41:D44)</f>
        <v>214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214</v>
      </c>
      <c r="E22" s="11">
        <f t="shared" si="0"/>
        <v>214</v>
      </c>
      <c r="F22" s="8">
        <f t="shared" si="3"/>
        <v>58</v>
      </c>
      <c r="G22" s="12" t="s">
        <v>39</v>
      </c>
      <c r="H22" s="37">
        <v>0</v>
      </c>
      <c r="I22" s="10">
        <v>214</v>
      </c>
      <c r="J22" s="8">
        <f t="shared" si="1"/>
        <v>214</v>
      </c>
      <c r="K22" s="2"/>
      <c r="L22" s="2" t="s">
        <v>84</v>
      </c>
      <c r="M22" s="7">
        <f>AVERAGE(C45:C48)</f>
        <v>0</v>
      </c>
      <c r="N22" s="7">
        <f>AVERAGE(D45:D48)</f>
        <v>214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214</v>
      </c>
      <c r="E23" s="11">
        <f t="shared" si="0"/>
        <v>214</v>
      </c>
      <c r="F23" s="8">
        <f t="shared" si="3"/>
        <v>59</v>
      </c>
      <c r="G23" s="12" t="s">
        <v>41</v>
      </c>
      <c r="H23" s="37">
        <v>0</v>
      </c>
      <c r="I23" s="10">
        <v>214</v>
      </c>
      <c r="J23" s="8">
        <f t="shared" si="1"/>
        <v>214</v>
      </c>
      <c r="K23" s="2"/>
      <c r="L23" s="2" t="s">
        <v>92</v>
      </c>
      <c r="M23" s="7">
        <f>AVERAGE(C49:C52)</f>
        <v>0</v>
      </c>
      <c r="N23" s="7">
        <f>AVERAGE(D49:D52)</f>
        <v>214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214</v>
      </c>
      <c r="E24" s="11">
        <f t="shared" si="0"/>
        <v>214</v>
      </c>
      <c r="F24" s="8">
        <f t="shared" si="3"/>
        <v>60</v>
      </c>
      <c r="G24" s="12" t="s">
        <v>43</v>
      </c>
      <c r="H24" s="37">
        <v>0</v>
      </c>
      <c r="I24" s="10">
        <v>214</v>
      </c>
      <c r="J24" s="8">
        <f t="shared" si="1"/>
        <v>214</v>
      </c>
      <c r="K24" s="2"/>
      <c r="L24" s="13" t="s">
        <v>100</v>
      </c>
      <c r="M24" s="7">
        <f>AVERAGE(C53:C56)</f>
        <v>0</v>
      </c>
      <c r="N24" s="7">
        <f>AVERAGE(D53:D56)</f>
        <v>214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214</v>
      </c>
      <c r="E25" s="11">
        <f t="shared" si="0"/>
        <v>214</v>
      </c>
      <c r="F25" s="8">
        <f t="shared" si="3"/>
        <v>61</v>
      </c>
      <c r="G25" s="12" t="s">
        <v>45</v>
      </c>
      <c r="H25" s="37">
        <v>0</v>
      </c>
      <c r="I25" s="10">
        <v>214</v>
      </c>
      <c r="J25" s="8">
        <f t="shared" si="1"/>
        <v>214</v>
      </c>
      <c r="K25" s="2"/>
      <c r="L25" s="16" t="s">
        <v>108</v>
      </c>
      <c r="M25" s="7">
        <f>AVERAGE(C57:C60)</f>
        <v>0</v>
      </c>
      <c r="N25" s="7">
        <f>AVERAGE(D57:D60)</f>
        <v>214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214</v>
      </c>
      <c r="E26" s="11">
        <f t="shared" si="0"/>
        <v>214</v>
      </c>
      <c r="F26" s="8">
        <f t="shared" si="3"/>
        <v>62</v>
      </c>
      <c r="G26" s="12" t="s">
        <v>47</v>
      </c>
      <c r="H26" s="37">
        <v>0</v>
      </c>
      <c r="I26" s="10">
        <v>214</v>
      </c>
      <c r="J26" s="8">
        <f t="shared" si="1"/>
        <v>214</v>
      </c>
      <c r="K26" s="2"/>
      <c r="L26" s="16" t="s">
        <v>21</v>
      </c>
      <c r="M26" s="7">
        <f>AVERAGE(H13:H16)</f>
        <v>0</v>
      </c>
      <c r="N26" s="7">
        <f>AVERAGE(I13:I16)</f>
        <v>214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214</v>
      </c>
      <c r="E27" s="11">
        <f t="shared" si="0"/>
        <v>214</v>
      </c>
      <c r="F27" s="8">
        <f t="shared" si="3"/>
        <v>63</v>
      </c>
      <c r="G27" s="12" t="s">
        <v>49</v>
      </c>
      <c r="H27" s="37">
        <v>0</v>
      </c>
      <c r="I27" s="10">
        <v>214</v>
      </c>
      <c r="J27" s="8">
        <f t="shared" si="1"/>
        <v>214</v>
      </c>
      <c r="K27" s="2"/>
      <c r="L27" s="24" t="s">
        <v>29</v>
      </c>
      <c r="M27" s="7">
        <f>AVERAGE(H17:H20)</f>
        <v>0</v>
      </c>
      <c r="N27" s="7">
        <f>AVERAGE(I17:I20)</f>
        <v>214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214</v>
      </c>
      <c r="E28" s="11">
        <f t="shared" si="0"/>
        <v>214</v>
      </c>
      <c r="F28" s="8">
        <f t="shared" si="3"/>
        <v>64</v>
      </c>
      <c r="G28" s="12" t="s">
        <v>51</v>
      </c>
      <c r="H28" s="37">
        <v>0</v>
      </c>
      <c r="I28" s="10">
        <v>214</v>
      </c>
      <c r="J28" s="8">
        <f t="shared" si="1"/>
        <v>214</v>
      </c>
      <c r="K28" s="2"/>
      <c r="L28" s="2" t="s">
        <v>37</v>
      </c>
      <c r="M28" s="7">
        <f>AVERAGE(H21:H24)</f>
        <v>0</v>
      </c>
      <c r="N28" s="7">
        <f>AVERAGE(I21:I24)</f>
        <v>214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214</v>
      </c>
      <c r="E29" s="11">
        <f t="shared" si="0"/>
        <v>214</v>
      </c>
      <c r="F29" s="8">
        <f t="shared" si="3"/>
        <v>65</v>
      </c>
      <c r="G29" s="12" t="s">
        <v>53</v>
      </c>
      <c r="H29" s="37">
        <v>0</v>
      </c>
      <c r="I29" s="10">
        <v>214</v>
      </c>
      <c r="J29" s="8">
        <f t="shared" si="1"/>
        <v>214</v>
      </c>
      <c r="K29" s="2"/>
      <c r="L29" s="2" t="s">
        <v>45</v>
      </c>
      <c r="M29" s="7">
        <f>AVERAGE(H25:H28)</f>
        <v>0</v>
      </c>
      <c r="N29" s="7">
        <f>AVERAGE(I25:I28)</f>
        <v>214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214</v>
      </c>
      <c r="E30" s="11">
        <f t="shared" si="0"/>
        <v>214</v>
      </c>
      <c r="F30" s="8">
        <f t="shared" si="3"/>
        <v>66</v>
      </c>
      <c r="G30" s="12" t="s">
        <v>55</v>
      </c>
      <c r="H30" s="37">
        <v>0</v>
      </c>
      <c r="I30" s="10">
        <v>214</v>
      </c>
      <c r="J30" s="8">
        <f t="shared" si="1"/>
        <v>214</v>
      </c>
      <c r="K30" s="2"/>
      <c r="L30" s="2" t="s">
        <v>53</v>
      </c>
      <c r="M30" s="7">
        <f>AVERAGE(H29:H32)</f>
        <v>0</v>
      </c>
      <c r="N30" s="7">
        <f>AVERAGE(I29:I32)</f>
        <v>214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214</v>
      </c>
      <c r="E31" s="11">
        <f t="shared" si="0"/>
        <v>214</v>
      </c>
      <c r="F31" s="8">
        <f t="shared" si="3"/>
        <v>67</v>
      </c>
      <c r="G31" s="12" t="s">
        <v>57</v>
      </c>
      <c r="H31" s="37">
        <v>0</v>
      </c>
      <c r="I31" s="10">
        <v>214</v>
      </c>
      <c r="J31" s="8">
        <f t="shared" si="1"/>
        <v>214</v>
      </c>
      <c r="K31" s="2"/>
      <c r="L31" s="2" t="s">
        <v>61</v>
      </c>
      <c r="M31" s="7">
        <f>AVERAGE(H33:H36)</f>
        <v>0</v>
      </c>
      <c r="N31" s="7">
        <f>AVERAGE(I33:I36)</f>
        <v>214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214</v>
      </c>
      <c r="E32" s="11">
        <f t="shared" si="0"/>
        <v>214</v>
      </c>
      <c r="F32" s="8">
        <f t="shared" si="3"/>
        <v>68</v>
      </c>
      <c r="G32" s="12" t="s">
        <v>59</v>
      </c>
      <c r="H32" s="37">
        <v>0</v>
      </c>
      <c r="I32" s="10">
        <v>214</v>
      </c>
      <c r="J32" s="8">
        <f t="shared" si="1"/>
        <v>214</v>
      </c>
      <c r="K32" s="2"/>
      <c r="L32" s="2" t="s">
        <v>69</v>
      </c>
      <c r="M32" s="7">
        <f>AVERAGE(H37:H40)</f>
        <v>0</v>
      </c>
      <c r="N32" s="7">
        <f>AVERAGE(I37:I40)</f>
        <v>214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214</v>
      </c>
      <c r="E33" s="11">
        <f t="shared" si="0"/>
        <v>214</v>
      </c>
      <c r="F33" s="8">
        <f t="shared" si="3"/>
        <v>69</v>
      </c>
      <c r="G33" s="12" t="s">
        <v>61</v>
      </c>
      <c r="H33" s="37">
        <v>0</v>
      </c>
      <c r="I33" s="10">
        <v>214</v>
      </c>
      <c r="J33" s="8">
        <f t="shared" si="1"/>
        <v>214</v>
      </c>
      <c r="K33" s="2"/>
      <c r="L33" s="2" t="s">
        <v>77</v>
      </c>
      <c r="M33" s="7">
        <f>AVERAGE(H41:H44)</f>
        <v>0</v>
      </c>
      <c r="N33" s="7">
        <f>AVERAGE(I41:I44)</f>
        <v>214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214</v>
      </c>
      <c r="E34" s="11">
        <f t="shared" si="0"/>
        <v>214</v>
      </c>
      <c r="F34" s="8">
        <f t="shared" si="3"/>
        <v>70</v>
      </c>
      <c r="G34" s="12" t="s">
        <v>63</v>
      </c>
      <c r="H34" s="37">
        <v>0</v>
      </c>
      <c r="I34" s="10">
        <v>214</v>
      </c>
      <c r="J34" s="8">
        <f t="shared" si="1"/>
        <v>214</v>
      </c>
      <c r="K34" s="2"/>
      <c r="L34" s="2" t="s">
        <v>85</v>
      </c>
      <c r="M34" s="7">
        <f>AVERAGE(H45:H48)</f>
        <v>0</v>
      </c>
      <c r="N34" s="7">
        <f>AVERAGE(I45:I48)</f>
        <v>214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214</v>
      </c>
      <c r="E35" s="11">
        <f t="shared" si="0"/>
        <v>214</v>
      </c>
      <c r="F35" s="8">
        <f t="shared" si="3"/>
        <v>71</v>
      </c>
      <c r="G35" s="12" t="s">
        <v>65</v>
      </c>
      <c r="H35" s="37">
        <v>0</v>
      </c>
      <c r="I35" s="10">
        <v>214</v>
      </c>
      <c r="J35" s="8">
        <f t="shared" si="1"/>
        <v>214</v>
      </c>
      <c r="K35" s="2"/>
      <c r="L35" s="2" t="s">
        <v>93</v>
      </c>
      <c r="M35" s="7">
        <f>AVERAGE(H49:H52)</f>
        <v>0</v>
      </c>
      <c r="N35" s="7">
        <f>AVERAGE(I49:I52)</f>
        <v>214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214</v>
      </c>
      <c r="E36" s="11">
        <f t="shared" si="0"/>
        <v>214</v>
      </c>
      <c r="F36" s="8">
        <f t="shared" si="3"/>
        <v>72</v>
      </c>
      <c r="G36" s="12" t="s">
        <v>67</v>
      </c>
      <c r="H36" s="37">
        <v>0</v>
      </c>
      <c r="I36" s="10">
        <v>214</v>
      </c>
      <c r="J36" s="8">
        <f t="shared" si="1"/>
        <v>214</v>
      </c>
      <c r="K36" s="2"/>
      <c r="L36" s="103" t="s">
        <v>101</v>
      </c>
      <c r="M36" s="7">
        <f>AVERAGE(H53:H56)</f>
        <v>0</v>
      </c>
      <c r="N36" s="7">
        <f>AVERAGE(I53:I56)</f>
        <v>214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214</v>
      </c>
      <c r="E37" s="11">
        <f t="shared" si="0"/>
        <v>214</v>
      </c>
      <c r="F37" s="8">
        <v>73</v>
      </c>
      <c r="G37" s="12" t="s">
        <v>69</v>
      </c>
      <c r="H37" s="37">
        <v>0</v>
      </c>
      <c r="I37" s="10">
        <v>214</v>
      </c>
      <c r="J37" s="8">
        <f t="shared" si="1"/>
        <v>214</v>
      </c>
      <c r="K37" s="2"/>
      <c r="L37" s="103" t="s">
        <v>109</v>
      </c>
      <c r="M37" s="7">
        <f>AVERAGE(H57:H60)</f>
        <v>0</v>
      </c>
      <c r="N37" s="7">
        <f>AVERAGE(I57:I60)</f>
        <v>214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214</v>
      </c>
      <c r="E38" s="8">
        <f t="shared" si="0"/>
        <v>214</v>
      </c>
      <c r="F38" s="8">
        <f t="shared" ref="F38:F60" si="5">F37+1</f>
        <v>74</v>
      </c>
      <c r="G38" s="12" t="s">
        <v>71</v>
      </c>
      <c r="H38" s="37">
        <v>0</v>
      </c>
      <c r="I38" s="10">
        <v>214</v>
      </c>
      <c r="J38" s="8">
        <f t="shared" si="1"/>
        <v>214</v>
      </c>
      <c r="K38" s="2"/>
      <c r="L38" s="103" t="s">
        <v>295</v>
      </c>
      <c r="M38" s="103">
        <f>AVERAGE(M14:M37)</f>
        <v>0</v>
      </c>
      <c r="N38" s="103">
        <f>AVERAGE(N14:N37)</f>
        <v>214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214</v>
      </c>
      <c r="E39" s="8">
        <f t="shared" si="0"/>
        <v>214</v>
      </c>
      <c r="F39" s="8">
        <f t="shared" si="5"/>
        <v>75</v>
      </c>
      <c r="G39" s="12" t="s">
        <v>73</v>
      </c>
      <c r="H39" s="37">
        <v>0</v>
      </c>
      <c r="I39" s="10">
        <v>214</v>
      </c>
      <c r="J39" s="8">
        <f t="shared" si="1"/>
        <v>214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214</v>
      </c>
      <c r="E40" s="8">
        <f t="shared" si="0"/>
        <v>214</v>
      </c>
      <c r="F40" s="8">
        <f t="shared" si="5"/>
        <v>76</v>
      </c>
      <c r="G40" s="12" t="s">
        <v>75</v>
      </c>
      <c r="H40" s="37">
        <v>0</v>
      </c>
      <c r="I40" s="10">
        <v>214</v>
      </c>
      <c r="J40" s="8">
        <f t="shared" si="1"/>
        <v>214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214</v>
      </c>
      <c r="E41" s="8">
        <f t="shared" si="0"/>
        <v>214</v>
      </c>
      <c r="F41" s="8">
        <f t="shared" si="5"/>
        <v>77</v>
      </c>
      <c r="G41" s="12" t="s">
        <v>77</v>
      </c>
      <c r="H41" s="37">
        <v>0</v>
      </c>
      <c r="I41" s="10">
        <v>214</v>
      </c>
      <c r="J41" s="8">
        <f t="shared" si="1"/>
        <v>214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214</v>
      </c>
      <c r="E42" s="8">
        <f t="shared" si="0"/>
        <v>214</v>
      </c>
      <c r="F42" s="8">
        <f t="shared" si="5"/>
        <v>78</v>
      </c>
      <c r="G42" s="12" t="s">
        <v>79</v>
      </c>
      <c r="H42" s="37">
        <v>0</v>
      </c>
      <c r="I42" s="10">
        <v>214</v>
      </c>
      <c r="J42" s="8">
        <f t="shared" si="1"/>
        <v>214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214</v>
      </c>
      <c r="E43" s="8">
        <f t="shared" si="0"/>
        <v>214</v>
      </c>
      <c r="F43" s="8">
        <f t="shared" si="5"/>
        <v>79</v>
      </c>
      <c r="G43" s="12" t="s">
        <v>81</v>
      </c>
      <c r="H43" s="37">
        <v>0</v>
      </c>
      <c r="I43" s="10">
        <v>214</v>
      </c>
      <c r="J43" s="8">
        <f t="shared" si="1"/>
        <v>214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214</v>
      </c>
      <c r="E44" s="8">
        <f t="shared" si="0"/>
        <v>214</v>
      </c>
      <c r="F44" s="8">
        <f t="shared" si="5"/>
        <v>80</v>
      </c>
      <c r="G44" s="12" t="s">
        <v>83</v>
      </c>
      <c r="H44" s="37">
        <v>0</v>
      </c>
      <c r="I44" s="10">
        <v>214</v>
      </c>
      <c r="J44" s="8">
        <f t="shared" si="1"/>
        <v>214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214</v>
      </c>
      <c r="E45" s="8">
        <f t="shared" si="0"/>
        <v>214</v>
      </c>
      <c r="F45" s="8">
        <f t="shared" si="5"/>
        <v>81</v>
      </c>
      <c r="G45" s="12" t="s">
        <v>85</v>
      </c>
      <c r="H45" s="37">
        <v>0</v>
      </c>
      <c r="I45" s="10">
        <v>214</v>
      </c>
      <c r="J45" s="8">
        <f t="shared" si="1"/>
        <v>214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214</v>
      </c>
      <c r="E46" s="8">
        <f t="shared" si="0"/>
        <v>214</v>
      </c>
      <c r="F46" s="8">
        <f t="shared" si="5"/>
        <v>82</v>
      </c>
      <c r="G46" s="12" t="s">
        <v>87</v>
      </c>
      <c r="H46" s="37">
        <v>0</v>
      </c>
      <c r="I46" s="10">
        <v>214</v>
      </c>
      <c r="J46" s="8">
        <f t="shared" si="1"/>
        <v>214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214</v>
      </c>
      <c r="E47" s="8">
        <f t="shared" si="0"/>
        <v>214</v>
      </c>
      <c r="F47" s="8">
        <f t="shared" si="5"/>
        <v>83</v>
      </c>
      <c r="G47" s="12" t="s">
        <v>89</v>
      </c>
      <c r="H47" s="37">
        <v>0</v>
      </c>
      <c r="I47" s="10">
        <v>214</v>
      </c>
      <c r="J47" s="8">
        <f t="shared" si="1"/>
        <v>214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214</v>
      </c>
      <c r="E48" s="8">
        <f t="shared" si="0"/>
        <v>214</v>
      </c>
      <c r="F48" s="8">
        <f t="shared" si="5"/>
        <v>84</v>
      </c>
      <c r="G48" s="12" t="s">
        <v>91</v>
      </c>
      <c r="H48" s="37">
        <v>0</v>
      </c>
      <c r="I48" s="10">
        <v>214</v>
      </c>
      <c r="J48" s="8">
        <f t="shared" si="1"/>
        <v>214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214</v>
      </c>
      <c r="E49" s="8">
        <f t="shared" si="0"/>
        <v>214</v>
      </c>
      <c r="F49" s="8">
        <f t="shared" si="5"/>
        <v>85</v>
      </c>
      <c r="G49" s="12" t="s">
        <v>93</v>
      </c>
      <c r="H49" s="37">
        <v>0</v>
      </c>
      <c r="I49" s="10">
        <v>214</v>
      </c>
      <c r="J49" s="8">
        <f t="shared" si="1"/>
        <v>214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214</v>
      </c>
      <c r="E50" s="8">
        <f t="shared" si="0"/>
        <v>214</v>
      </c>
      <c r="F50" s="8">
        <f t="shared" si="5"/>
        <v>86</v>
      </c>
      <c r="G50" s="12" t="s">
        <v>95</v>
      </c>
      <c r="H50" s="37">
        <v>0</v>
      </c>
      <c r="I50" s="10">
        <v>214</v>
      </c>
      <c r="J50" s="8">
        <f t="shared" si="1"/>
        <v>214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214</v>
      </c>
      <c r="E51" s="8">
        <f t="shared" si="0"/>
        <v>214</v>
      </c>
      <c r="F51" s="8">
        <f t="shared" si="5"/>
        <v>87</v>
      </c>
      <c r="G51" s="12" t="s">
        <v>97</v>
      </c>
      <c r="H51" s="37">
        <v>0</v>
      </c>
      <c r="I51" s="10">
        <v>214</v>
      </c>
      <c r="J51" s="8">
        <f t="shared" si="1"/>
        <v>214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214</v>
      </c>
      <c r="E52" s="8">
        <f t="shared" si="0"/>
        <v>214</v>
      </c>
      <c r="F52" s="8">
        <f t="shared" si="5"/>
        <v>88</v>
      </c>
      <c r="G52" s="12" t="s">
        <v>99</v>
      </c>
      <c r="H52" s="37">
        <v>0</v>
      </c>
      <c r="I52" s="10">
        <v>214</v>
      </c>
      <c r="J52" s="8">
        <f t="shared" si="1"/>
        <v>214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214</v>
      </c>
      <c r="E53" s="8">
        <f t="shared" si="0"/>
        <v>214</v>
      </c>
      <c r="F53" s="8">
        <f t="shared" si="5"/>
        <v>89</v>
      </c>
      <c r="G53" s="12" t="s">
        <v>101</v>
      </c>
      <c r="H53" s="37">
        <v>0</v>
      </c>
      <c r="I53" s="10">
        <v>214</v>
      </c>
      <c r="J53" s="8">
        <f t="shared" si="1"/>
        <v>214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214</v>
      </c>
      <c r="E54" s="8">
        <f t="shared" si="0"/>
        <v>214</v>
      </c>
      <c r="F54" s="8">
        <f t="shared" si="5"/>
        <v>90</v>
      </c>
      <c r="G54" s="12" t="s">
        <v>103</v>
      </c>
      <c r="H54" s="37">
        <v>0</v>
      </c>
      <c r="I54" s="10">
        <v>214</v>
      </c>
      <c r="J54" s="8">
        <f t="shared" si="1"/>
        <v>214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214</v>
      </c>
      <c r="E55" s="8">
        <f t="shared" si="0"/>
        <v>214</v>
      </c>
      <c r="F55" s="8">
        <f t="shared" si="5"/>
        <v>91</v>
      </c>
      <c r="G55" s="12" t="s">
        <v>105</v>
      </c>
      <c r="H55" s="37">
        <v>0</v>
      </c>
      <c r="I55" s="10">
        <v>214</v>
      </c>
      <c r="J55" s="8">
        <f t="shared" si="1"/>
        <v>214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214</v>
      </c>
      <c r="E56" s="8">
        <f t="shared" si="0"/>
        <v>214</v>
      </c>
      <c r="F56" s="8">
        <f t="shared" si="5"/>
        <v>92</v>
      </c>
      <c r="G56" s="12" t="s">
        <v>107</v>
      </c>
      <c r="H56" s="37">
        <v>0</v>
      </c>
      <c r="I56" s="10">
        <v>214</v>
      </c>
      <c r="J56" s="8">
        <f t="shared" si="1"/>
        <v>214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214</v>
      </c>
      <c r="E57" s="8">
        <f t="shared" si="0"/>
        <v>214</v>
      </c>
      <c r="F57" s="8">
        <f t="shared" si="5"/>
        <v>93</v>
      </c>
      <c r="G57" s="12" t="s">
        <v>109</v>
      </c>
      <c r="H57" s="37">
        <v>0</v>
      </c>
      <c r="I57" s="10">
        <v>214</v>
      </c>
      <c r="J57" s="8">
        <f t="shared" si="1"/>
        <v>214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214</v>
      </c>
      <c r="E58" s="8">
        <f t="shared" si="0"/>
        <v>214</v>
      </c>
      <c r="F58" s="8">
        <f t="shared" si="5"/>
        <v>94</v>
      </c>
      <c r="G58" s="12" t="s">
        <v>111</v>
      </c>
      <c r="H58" s="37">
        <v>0</v>
      </c>
      <c r="I58" s="10">
        <v>214</v>
      </c>
      <c r="J58" s="8">
        <f t="shared" si="1"/>
        <v>214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214</v>
      </c>
      <c r="E59" s="17">
        <f t="shared" si="0"/>
        <v>214</v>
      </c>
      <c r="F59" s="17">
        <f t="shared" si="5"/>
        <v>95</v>
      </c>
      <c r="G59" s="18" t="s">
        <v>113</v>
      </c>
      <c r="H59" s="37">
        <v>0</v>
      </c>
      <c r="I59" s="10">
        <v>214</v>
      </c>
      <c r="J59" s="17">
        <f t="shared" si="1"/>
        <v>214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214</v>
      </c>
      <c r="E60" s="17">
        <f t="shared" si="0"/>
        <v>214</v>
      </c>
      <c r="F60" s="17">
        <f t="shared" si="5"/>
        <v>96</v>
      </c>
      <c r="G60" s="18" t="s">
        <v>115</v>
      </c>
      <c r="H60" s="37">
        <v>0</v>
      </c>
      <c r="I60" s="10">
        <v>214</v>
      </c>
      <c r="J60" s="17">
        <f t="shared" si="1"/>
        <v>214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191</v>
      </c>
      <c r="F63" s="120"/>
      <c r="G63" s="121"/>
      <c r="H63" s="21">
        <v>0</v>
      </c>
      <c r="I63" s="21">
        <v>5.3019999999999996</v>
      </c>
      <c r="J63" s="21">
        <f>H63+I63</f>
        <v>5.3019999999999996</v>
      </c>
      <c r="K63" s="2"/>
      <c r="L63" s="22">
        <f>185.5+230</f>
        <v>415.5</v>
      </c>
      <c r="M63" s="32">
        <f>L63/1000</f>
        <v>0.41549999999999998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192</v>
      </c>
      <c r="F64" s="123"/>
      <c r="G64" s="124"/>
      <c r="H64" s="36">
        <f>K81</f>
        <v>0</v>
      </c>
      <c r="I64" s="36">
        <f>L81</f>
        <v>0.41549999999999998</v>
      </c>
      <c r="J64" s="36">
        <f>H64+I64</f>
        <v>0.41549999999999998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193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7.0000000000000001E-3</v>
      </c>
      <c r="N66" s="28">
        <v>0.59699999999999998</v>
      </c>
      <c r="O66" s="29">
        <f>M66+N66</f>
        <v>0.60399999999999998</v>
      </c>
      <c r="P66" s="29">
        <f>O66/J63*100</f>
        <v>11.391927574500189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5.0775000000000006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0.21156250000000001</v>
      </c>
      <c r="O68" s="23"/>
      <c r="P68" s="32">
        <f>M68+N68</f>
        <v>0.21156250000000001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211.56250000000003</v>
      </c>
      <c r="O69" s="23"/>
      <c r="P69" s="29">
        <f>M69+N69</f>
        <v>211.56250000000003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62"/>
      <c r="F71" s="2"/>
      <c r="G71" s="2"/>
      <c r="H71" s="2"/>
      <c r="I71" s="2"/>
      <c r="J71" s="6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0.43540000000000001</v>
      </c>
      <c r="M80" s="32">
        <f>K80+L80</f>
        <v>0.43540000000000001</v>
      </c>
      <c r="N80" s="32">
        <f>M80-M63</f>
        <v>1.9900000000000029E-2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0.41549999999999998</v>
      </c>
      <c r="M81" s="32">
        <f>K81+L81</f>
        <v>0.41549999999999998</v>
      </c>
      <c r="N81" s="32">
        <f>N80/2</f>
        <v>9.9500000000000144E-3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9" workbookViewId="0">
      <selection activeCell="L11" sqref="L11:N38"/>
    </sheetView>
  </sheetViews>
  <sheetFormatPr defaultColWidth="14.42578125" defaultRowHeight="15" x14ac:dyDescent="0.25"/>
  <cols>
    <col min="1" max="1" width="10.5703125" style="65" customWidth="1"/>
    <col min="2" max="2" width="18.5703125" style="65" customWidth="1"/>
    <col min="3" max="4" width="12.7109375" style="65" customWidth="1"/>
    <col min="5" max="5" width="14.7109375" style="65" customWidth="1"/>
    <col min="6" max="6" width="12.42578125" style="65" customWidth="1"/>
    <col min="7" max="7" width="15.140625" style="65" customWidth="1"/>
    <col min="8" max="9" width="12.7109375" style="65" customWidth="1"/>
    <col min="10" max="10" width="15" style="65" customWidth="1"/>
    <col min="11" max="11" width="9.140625" style="65" customWidth="1"/>
    <col min="12" max="12" width="13" style="65" customWidth="1"/>
    <col min="13" max="13" width="12.7109375" style="65" customWidth="1"/>
    <col min="14" max="14" width="14.28515625" style="65" customWidth="1"/>
    <col min="15" max="15" width="7.85546875" style="65" customWidth="1"/>
    <col min="16" max="17" width="9.140625" style="65" customWidth="1"/>
    <col min="18" max="16384" width="14.42578125" style="65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194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205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195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207</v>
      </c>
      <c r="E13" s="11">
        <f t="shared" ref="E13:E60" si="0">SUM(C13,D13)</f>
        <v>207</v>
      </c>
      <c r="F13" s="8">
        <v>49</v>
      </c>
      <c r="G13" s="12" t="s">
        <v>21</v>
      </c>
      <c r="H13" s="37">
        <v>0</v>
      </c>
      <c r="I13" s="10">
        <v>207</v>
      </c>
      <c r="J13" s="8">
        <f t="shared" ref="J13:J60" si="1">SUM(H13,I13)</f>
        <v>207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207</v>
      </c>
      <c r="E14" s="11">
        <f t="shared" si="0"/>
        <v>207</v>
      </c>
      <c r="F14" s="8">
        <f t="shared" ref="F14:F36" si="3">F13+1</f>
        <v>50</v>
      </c>
      <c r="G14" s="12" t="s">
        <v>23</v>
      </c>
      <c r="H14" s="37">
        <v>0</v>
      </c>
      <c r="I14" s="10">
        <v>207</v>
      </c>
      <c r="J14" s="8">
        <f t="shared" si="1"/>
        <v>207</v>
      </c>
      <c r="K14" s="2"/>
      <c r="L14" s="2" t="s">
        <v>20</v>
      </c>
      <c r="M14" s="7">
        <f>AVERAGE(C13:C16)</f>
        <v>0</v>
      </c>
      <c r="N14" s="7">
        <f>AVERAGE(D13:D16)</f>
        <v>207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207</v>
      </c>
      <c r="E15" s="11">
        <f t="shared" si="0"/>
        <v>207</v>
      </c>
      <c r="F15" s="8">
        <f t="shared" si="3"/>
        <v>51</v>
      </c>
      <c r="G15" s="12" t="s">
        <v>25</v>
      </c>
      <c r="H15" s="37">
        <v>0</v>
      </c>
      <c r="I15" s="10">
        <v>207</v>
      </c>
      <c r="J15" s="8">
        <f t="shared" si="1"/>
        <v>207</v>
      </c>
      <c r="K15" s="2"/>
      <c r="L15" s="2" t="s">
        <v>28</v>
      </c>
      <c r="M15" s="7">
        <f>AVERAGE(C17:C20)</f>
        <v>0</v>
      </c>
      <c r="N15" s="7">
        <f>AVERAGE(D17:D20)</f>
        <v>207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207</v>
      </c>
      <c r="E16" s="11">
        <f t="shared" si="0"/>
        <v>207</v>
      </c>
      <c r="F16" s="8">
        <f t="shared" si="3"/>
        <v>52</v>
      </c>
      <c r="G16" s="12" t="s">
        <v>27</v>
      </c>
      <c r="H16" s="37">
        <v>0</v>
      </c>
      <c r="I16" s="10">
        <v>207</v>
      </c>
      <c r="J16" s="8">
        <f t="shared" si="1"/>
        <v>207</v>
      </c>
      <c r="K16" s="2"/>
      <c r="L16" s="2" t="s">
        <v>36</v>
      </c>
      <c r="M16" s="7">
        <f>AVERAGE(C21:C24)</f>
        <v>0</v>
      </c>
      <c r="N16" s="7">
        <f>AVERAGE(D21:D24)</f>
        <v>207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207</v>
      </c>
      <c r="E17" s="11">
        <f t="shared" si="0"/>
        <v>207</v>
      </c>
      <c r="F17" s="8">
        <f t="shared" si="3"/>
        <v>53</v>
      </c>
      <c r="G17" s="12" t="s">
        <v>29</v>
      </c>
      <c r="H17" s="37">
        <v>0</v>
      </c>
      <c r="I17" s="10">
        <v>207</v>
      </c>
      <c r="J17" s="8">
        <f t="shared" si="1"/>
        <v>207</v>
      </c>
      <c r="K17" s="2"/>
      <c r="L17" s="2" t="s">
        <v>44</v>
      </c>
      <c r="M17" s="7">
        <f>AVERAGE(C25:C28)</f>
        <v>0</v>
      </c>
      <c r="N17" s="7">
        <f>AVERAGE(D25:D28)</f>
        <v>207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207</v>
      </c>
      <c r="E18" s="11">
        <f t="shared" si="0"/>
        <v>207</v>
      </c>
      <c r="F18" s="8">
        <f t="shared" si="3"/>
        <v>54</v>
      </c>
      <c r="G18" s="12" t="s">
        <v>31</v>
      </c>
      <c r="H18" s="37">
        <v>0</v>
      </c>
      <c r="I18" s="10">
        <v>207</v>
      </c>
      <c r="J18" s="8">
        <f t="shared" si="1"/>
        <v>207</v>
      </c>
      <c r="K18" s="2"/>
      <c r="L18" s="2" t="s">
        <v>52</v>
      </c>
      <c r="M18" s="7">
        <f>AVERAGE(C29:C32)</f>
        <v>0</v>
      </c>
      <c r="N18" s="7">
        <f>AVERAGE(D29:D32)</f>
        <v>207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207</v>
      </c>
      <c r="E19" s="11">
        <f t="shared" si="0"/>
        <v>207</v>
      </c>
      <c r="F19" s="8">
        <f t="shared" si="3"/>
        <v>55</v>
      </c>
      <c r="G19" s="12" t="s">
        <v>33</v>
      </c>
      <c r="H19" s="37">
        <v>0</v>
      </c>
      <c r="I19" s="10">
        <v>207</v>
      </c>
      <c r="J19" s="8">
        <f t="shared" si="1"/>
        <v>207</v>
      </c>
      <c r="K19" s="2"/>
      <c r="L19" s="2" t="s">
        <v>60</v>
      </c>
      <c r="M19" s="7">
        <f>AVERAGE(C33:C36)</f>
        <v>0</v>
      </c>
      <c r="N19" s="7">
        <f>AVERAGE(D33:D36)</f>
        <v>207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207</v>
      </c>
      <c r="E20" s="11">
        <f t="shared" si="0"/>
        <v>207</v>
      </c>
      <c r="F20" s="8">
        <f t="shared" si="3"/>
        <v>56</v>
      </c>
      <c r="G20" s="12" t="s">
        <v>35</v>
      </c>
      <c r="H20" s="37">
        <v>0</v>
      </c>
      <c r="I20" s="10">
        <v>207</v>
      </c>
      <c r="J20" s="8">
        <f t="shared" si="1"/>
        <v>207</v>
      </c>
      <c r="K20" s="2"/>
      <c r="L20" s="2" t="s">
        <v>68</v>
      </c>
      <c r="M20" s="7">
        <f>AVERAGE(C37:C40)</f>
        <v>0</v>
      </c>
      <c r="N20" s="7">
        <f>AVERAGE(D37:D40)</f>
        <v>207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207</v>
      </c>
      <c r="E21" s="11">
        <f t="shared" si="0"/>
        <v>207</v>
      </c>
      <c r="F21" s="8">
        <f t="shared" si="3"/>
        <v>57</v>
      </c>
      <c r="G21" s="12" t="s">
        <v>37</v>
      </c>
      <c r="H21" s="37">
        <v>0</v>
      </c>
      <c r="I21" s="10">
        <v>207</v>
      </c>
      <c r="J21" s="8">
        <f t="shared" si="1"/>
        <v>207</v>
      </c>
      <c r="K21" s="2"/>
      <c r="L21" s="2" t="s">
        <v>76</v>
      </c>
      <c r="M21" s="7">
        <f>AVERAGE(C41:C44)</f>
        <v>0</v>
      </c>
      <c r="N21" s="7">
        <f>AVERAGE(D41:D44)</f>
        <v>207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207</v>
      </c>
      <c r="E22" s="11">
        <f t="shared" si="0"/>
        <v>207</v>
      </c>
      <c r="F22" s="8">
        <f t="shared" si="3"/>
        <v>58</v>
      </c>
      <c r="G22" s="12" t="s">
        <v>39</v>
      </c>
      <c r="H22" s="37">
        <v>0</v>
      </c>
      <c r="I22" s="10">
        <v>207</v>
      </c>
      <c r="J22" s="8">
        <f t="shared" si="1"/>
        <v>207</v>
      </c>
      <c r="K22" s="2"/>
      <c r="L22" s="2" t="s">
        <v>84</v>
      </c>
      <c r="M22" s="7">
        <f>AVERAGE(C45:C48)</f>
        <v>0</v>
      </c>
      <c r="N22" s="7">
        <f>AVERAGE(D45:D48)</f>
        <v>207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207</v>
      </c>
      <c r="E23" s="11">
        <f t="shared" si="0"/>
        <v>207</v>
      </c>
      <c r="F23" s="8">
        <f t="shared" si="3"/>
        <v>59</v>
      </c>
      <c r="G23" s="12" t="s">
        <v>41</v>
      </c>
      <c r="H23" s="37">
        <v>0</v>
      </c>
      <c r="I23" s="10">
        <v>207</v>
      </c>
      <c r="J23" s="8">
        <f t="shared" si="1"/>
        <v>207</v>
      </c>
      <c r="K23" s="2"/>
      <c r="L23" s="2" t="s">
        <v>92</v>
      </c>
      <c r="M23" s="7">
        <f>AVERAGE(C49:C52)</f>
        <v>0</v>
      </c>
      <c r="N23" s="7">
        <f>AVERAGE(D49:D52)</f>
        <v>207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207</v>
      </c>
      <c r="E24" s="11">
        <f t="shared" si="0"/>
        <v>207</v>
      </c>
      <c r="F24" s="8">
        <f t="shared" si="3"/>
        <v>60</v>
      </c>
      <c r="G24" s="12" t="s">
        <v>43</v>
      </c>
      <c r="H24" s="37">
        <v>0</v>
      </c>
      <c r="I24" s="10">
        <v>207</v>
      </c>
      <c r="J24" s="8">
        <f t="shared" si="1"/>
        <v>207</v>
      </c>
      <c r="K24" s="2"/>
      <c r="L24" s="13" t="s">
        <v>100</v>
      </c>
      <c r="M24" s="7">
        <f>AVERAGE(C53:C56)</f>
        <v>0</v>
      </c>
      <c r="N24" s="7">
        <f>AVERAGE(D53:D56)</f>
        <v>207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207</v>
      </c>
      <c r="E25" s="11">
        <f t="shared" si="0"/>
        <v>207</v>
      </c>
      <c r="F25" s="8">
        <f t="shared" si="3"/>
        <v>61</v>
      </c>
      <c r="G25" s="12" t="s">
        <v>45</v>
      </c>
      <c r="H25" s="37">
        <v>0</v>
      </c>
      <c r="I25" s="10">
        <v>207</v>
      </c>
      <c r="J25" s="8">
        <f t="shared" si="1"/>
        <v>207</v>
      </c>
      <c r="K25" s="2"/>
      <c r="L25" s="16" t="s">
        <v>108</v>
      </c>
      <c r="M25" s="7">
        <f>AVERAGE(C57:C60)</f>
        <v>0</v>
      </c>
      <c r="N25" s="7">
        <f>AVERAGE(D57:D60)</f>
        <v>207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207</v>
      </c>
      <c r="E26" s="11">
        <f t="shared" si="0"/>
        <v>207</v>
      </c>
      <c r="F26" s="8">
        <f t="shared" si="3"/>
        <v>62</v>
      </c>
      <c r="G26" s="12" t="s">
        <v>47</v>
      </c>
      <c r="H26" s="37">
        <v>0</v>
      </c>
      <c r="I26" s="10">
        <v>207</v>
      </c>
      <c r="J26" s="8">
        <f t="shared" si="1"/>
        <v>207</v>
      </c>
      <c r="K26" s="2"/>
      <c r="L26" s="16" t="s">
        <v>21</v>
      </c>
      <c r="M26" s="7">
        <f>AVERAGE(H13:H16)</f>
        <v>0</v>
      </c>
      <c r="N26" s="7">
        <f>AVERAGE(I13:I16)</f>
        <v>207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207</v>
      </c>
      <c r="E27" s="11">
        <f t="shared" si="0"/>
        <v>207</v>
      </c>
      <c r="F27" s="8">
        <f t="shared" si="3"/>
        <v>63</v>
      </c>
      <c r="G27" s="12" t="s">
        <v>49</v>
      </c>
      <c r="H27" s="37">
        <v>0</v>
      </c>
      <c r="I27" s="10">
        <v>207</v>
      </c>
      <c r="J27" s="8">
        <f t="shared" si="1"/>
        <v>207</v>
      </c>
      <c r="K27" s="2"/>
      <c r="L27" s="24" t="s">
        <v>29</v>
      </c>
      <c r="M27" s="7">
        <f>AVERAGE(H17:H20)</f>
        <v>0</v>
      </c>
      <c r="N27" s="7">
        <f>AVERAGE(I17:I20)</f>
        <v>207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207</v>
      </c>
      <c r="E28" s="11">
        <f t="shared" si="0"/>
        <v>207</v>
      </c>
      <c r="F28" s="8">
        <f t="shared" si="3"/>
        <v>64</v>
      </c>
      <c r="G28" s="12" t="s">
        <v>51</v>
      </c>
      <c r="H28" s="37">
        <v>0</v>
      </c>
      <c r="I28" s="10">
        <v>207</v>
      </c>
      <c r="J28" s="8">
        <f t="shared" si="1"/>
        <v>207</v>
      </c>
      <c r="K28" s="2"/>
      <c r="L28" s="2" t="s">
        <v>37</v>
      </c>
      <c r="M28" s="7">
        <f>AVERAGE(H21:H24)</f>
        <v>0</v>
      </c>
      <c r="N28" s="7">
        <f>AVERAGE(I21:I24)</f>
        <v>207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207</v>
      </c>
      <c r="E29" s="11">
        <f t="shared" si="0"/>
        <v>207</v>
      </c>
      <c r="F29" s="8">
        <f t="shared" si="3"/>
        <v>65</v>
      </c>
      <c r="G29" s="12" t="s">
        <v>53</v>
      </c>
      <c r="H29" s="37">
        <v>0</v>
      </c>
      <c r="I29" s="10">
        <v>207</v>
      </c>
      <c r="J29" s="8">
        <f t="shared" si="1"/>
        <v>207</v>
      </c>
      <c r="K29" s="2"/>
      <c r="L29" s="2" t="s">
        <v>45</v>
      </c>
      <c r="M29" s="7">
        <f>AVERAGE(H25:H28)</f>
        <v>0</v>
      </c>
      <c r="N29" s="7">
        <f>AVERAGE(I25:I28)</f>
        <v>207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207</v>
      </c>
      <c r="E30" s="11">
        <f t="shared" si="0"/>
        <v>207</v>
      </c>
      <c r="F30" s="8">
        <f t="shared" si="3"/>
        <v>66</v>
      </c>
      <c r="G30" s="12" t="s">
        <v>55</v>
      </c>
      <c r="H30" s="37">
        <v>0</v>
      </c>
      <c r="I30" s="10">
        <v>207</v>
      </c>
      <c r="J30" s="8">
        <f t="shared" si="1"/>
        <v>207</v>
      </c>
      <c r="K30" s="2"/>
      <c r="L30" s="2" t="s">
        <v>53</v>
      </c>
      <c r="M30" s="7">
        <f>AVERAGE(H29:H32)</f>
        <v>0</v>
      </c>
      <c r="N30" s="7">
        <f>AVERAGE(I29:I32)</f>
        <v>207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207</v>
      </c>
      <c r="E31" s="11">
        <f t="shared" si="0"/>
        <v>207</v>
      </c>
      <c r="F31" s="8">
        <f t="shared" si="3"/>
        <v>67</v>
      </c>
      <c r="G31" s="12" t="s">
        <v>57</v>
      </c>
      <c r="H31" s="37">
        <v>0</v>
      </c>
      <c r="I31" s="10">
        <v>207</v>
      </c>
      <c r="J31" s="8">
        <f t="shared" si="1"/>
        <v>207</v>
      </c>
      <c r="K31" s="2"/>
      <c r="L31" s="2" t="s">
        <v>61</v>
      </c>
      <c r="M31" s="7">
        <f>AVERAGE(H33:H36)</f>
        <v>0</v>
      </c>
      <c r="N31" s="7">
        <f>AVERAGE(I33:I36)</f>
        <v>207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207</v>
      </c>
      <c r="E32" s="11">
        <f t="shared" si="0"/>
        <v>207</v>
      </c>
      <c r="F32" s="8">
        <f t="shared" si="3"/>
        <v>68</v>
      </c>
      <c r="G32" s="12" t="s">
        <v>59</v>
      </c>
      <c r="H32" s="37">
        <v>0</v>
      </c>
      <c r="I32" s="10">
        <v>207</v>
      </c>
      <c r="J32" s="8">
        <f t="shared" si="1"/>
        <v>207</v>
      </c>
      <c r="K32" s="2"/>
      <c r="L32" s="2" t="s">
        <v>69</v>
      </c>
      <c r="M32" s="7">
        <f>AVERAGE(H37:H40)</f>
        <v>0</v>
      </c>
      <c r="N32" s="7">
        <f>AVERAGE(I37:I40)</f>
        <v>207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207</v>
      </c>
      <c r="E33" s="11">
        <f t="shared" si="0"/>
        <v>207</v>
      </c>
      <c r="F33" s="8">
        <f t="shared" si="3"/>
        <v>69</v>
      </c>
      <c r="G33" s="12" t="s">
        <v>61</v>
      </c>
      <c r="H33" s="37">
        <v>0</v>
      </c>
      <c r="I33" s="10">
        <v>207</v>
      </c>
      <c r="J33" s="8">
        <f t="shared" si="1"/>
        <v>207</v>
      </c>
      <c r="K33" s="2"/>
      <c r="L33" s="2" t="s">
        <v>77</v>
      </c>
      <c r="M33" s="7">
        <f>AVERAGE(H41:H44)</f>
        <v>0</v>
      </c>
      <c r="N33" s="7">
        <f>AVERAGE(I41:I44)</f>
        <v>207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207</v>
      </c>
      <c r="E34" s="11">
        <f t="shared" si="0"/>
        <v>207</v>
      </c>
      <c r="F34" s="8">
        <f t="shared" si="3"/>
        <v>70</v>
      </c>
      <c r="G34" s="12" t="s">
        <v>63</v>
      </c>
      <c r="H34" s="37">
        <v>0</v>
      </c>
      <c r="I34" s="10">
        <v>207</v>
      </c>
      <c r="J34" s="8">
        <f t="shared" si="1"/>
        <v>207</v>
      </c>
      <c r="K34" s="2"/>
      <c r="L34" s="2" t="s">
        <v>85</v>
      </c>
      <c r="M34" s="7">
        <f>AVERAGE(H45:H48)</f>
        <v>0</v>
      </c>
      <c r="N34" s="7">
        <f>AVERAGE(I45:I48)</f>
        <v>207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207</v>
      </c>
      <c r="E35" s="11">
        <f t="shared" si="0"/>
        <v>207</v>
      </c>
      <c r="F35" s="8">
        <f t="shared" si="3"/>
        <v>71</v>
      </c>
      <c r="G35" s="12" t="s">
        <v>65</v>
      </c>
      <c r="H35" s="37">
        <v>0</v>
      </c>
      <c r="I35" s="10">
        <v>207</v>
      </c>
      <c r="J35" s="8">
        <f t="shared" si="1"/>
        <v>207</v>
      </c>
      <c r="K35" s="2"/>
      <c r="L35" s="2" t="s">
        <v>93</v>
      </c>
      <c r="M35" s="7">
        <f>AVERAGE(H49:H52)</f>
        <v>0</v>
      </c>
      <c r="N35" s="7">
        <f>AVERAGE(I49:I52)</f>
        <v>207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207</v>
      </c>
      <c r="E36" s="11">
        <f t="shared" si="0"/>
        <v>207</v>
      </c>
      <c r="F36" s="8">
        <f t="shared" si="3"/>
        <v>72</v>
      </c>
      <c r="G36" s="12" t="s">
        <v>67</v>
      </c>
      <c r="H36" s="37">
        <v>0</v>
      </c>
      <c r="I36" s="10">
        <v>207</v>
      </c>
      <c r="J36" s="8">
        <f t="shared" si="1"/>
        <v>207</v>
      </c>
      <c r="K36" s="2"/>
      <c r="L36" s="103" t="s">
        <v>101</v>
      </c>
      <c r="M36" s="7">
        <f>AVERAGE(H53:H56)</f>
        <v>0</v>
      </c>
      <c r="N36" s="7">
        <f>AVERAGE(I53:I56)</f>
        <v>207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207</v>
      </c>
      <c r="E37" s="11">
        <f t="shared" si="0"/>
        <v>207</v>
      </c>
      <c r="F37" s="8">
        <v>73</v>
      </c>
      <c r="G37" s="12" t="s">
        <v>69</v>
      </c>
      <c r="H37" s="37">
        <v>0</v>
      </c>
      <c r="I37" s="10">
        <v>207</v>
      </c>
      <c r="J37" s="8">
        <f t="shared" si="1"/>
        <v>207</v>
      </c>
      <c r="K37" s="2"/>
      <c r="L37" s="103" t="s">
        <v>109</v>
      </c>
      <c r="M37" s="7">
        <f>AVERAGE(H57:H60)</f>
        <v>0</v>
      </c>
      <c r="N37" s="7">
        <f>AVERAGE(I57:I60)</f>
        <v>207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207</v>
      </c>
      <c r="E38" s="8">
        <f t="shared" si="0"/>
        <v>207</v>
      </c>
      <c r="F38" s="8">
        <f t="shared" ref="F38:F60" si="5">F37+1</f>
        <v>74</v>
      </c>
      <c r="G38" s="12" t="s">
        <v>71</v>
      </c>
      <c r="H38" s="37">
        <v>0</v>
      </c>
      <c r="I38" s="10">
        <v>207</v>
      </c>
      <c r="J38" s="8">
        <f t="shared" si="1"/>
        <v>207</v>
      </c>
      <c r="K38" s="2"/>
      <c r="L38" s="103" t="s">
        <v>295</v>
      </c>
      <c r="M38" s="103">
        <f>AVERAGE(M14:M37)</f>
        <v>0</v>
      </c>
      <c r="N38" s="103">
        <f>AVERAGE(N14:N37)</f>
        <v>207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207</v>
      </c>
      <c r="E39" s="8">
        <f t="shared" si="0"/>
        <v>207</v>
      </c>
      <c r="F39" s="8">
        <f t="shared" si="5"/>
        <v>75</v>
      </c>
      <c r="G39" s="12" t="s">
        <v>73</v>
      </c>
      <c r="H39" s="37">
        <v>0</v>
      </c>
      <c r="I39" s="10">
        <v>207</v>
      </c>
      <c r="J39" s="8">
        <f t="shared" si="1"/>
        <v>207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207</v>
      </c>
      <c r="E40" s="8">
        <f t="shared" si="0"/>
        <v>207</v>
      </c>
      <c r="F40" s="8">
        <f t="shared" si="5"/>
        <v>76</v>
      </c>
      <c r="G40" s="12" t="s">
        <v>75</v>
      </c>
      <c r="H40" s="37">
        <v>0</v>
      </c>
      <c r="I40" s="10">
        <v>207</v>
      </c>
      <c r="J40" s="8">
        <f t="shared" si="1"/>
        <v>207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207</v>
      </c>
      <c r="E41" s="8">
        <f t="shared" si="0"/>
        <v>207</v>
      </c>
      <c r="F41" s="8">
        <f t="shared" si="5"/>
        <v>77</v>
      </c>
      <c r="G41" s="12" t="s">
        <v>77</v>
      </c>
      <c r="H41" s="37">
        <v>0</v>
      </c>
      <c r="I41" s="10">
        <v>207</v>
      </c>
      <c r="J41" s="8">
        <f t="shared" si="1"/>
        <v>207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207</v>
      </c>
      <c r="E42" s="8">
        <f t="shared" si="0"/>
        <v>207</v>
      </c>
      <c r="F42" s="8">
        <f t="shared" si="5"/>
        <v>78</v>
      </c>
      <c r="G42" s="12" t="s">
        <v>79</v>
      </c>
      <c r="H42" s="37">
        <v>0</v>
      </c>
      <c r="I42" s="10">
        <v>207</v>
      </c>
      <c r="J42" s="8">
        <f t="shared" si="1"/>
        <v>207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207</v>
      </c>
      <c r="E43" s="8">
        <f t="shared" si="0"/>
        <v>207</v>
      </c>
      <c r="F43" s="8">
        <f t="shared" si="5"/>
        <v>79</v>
      </c>
      <c r="G43" s="12" t="s">
        <v>81</v>
      </c>
      <c r="H43" s="37">
        <v>0</v>
      </c>
      <c r="I43" s="10">
        <v>207</v>
      </c>
      <c r="J43" s="8">
        <f t="shared" si="1"/>
        <v>207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207</v>
      </c>
      <c r="E44" s="8">
        <f t="shared" si="0"/>
        <v>207</v>
      </c>
      <c r="F44" s="8">
        <f t="shared" si="5"/>
        <v>80</v>
      </c>
      <c r="G44" s="12" t="s">
        <v>83</v>
      </c>
      <c r="H44" s="37">
        <v>0</v>
      </c>
      <c r="I44" s="10">
        <v>207</v>
      </c>
      <c r="J44" s="8">
        <f t="shared" si="1"/>
        <v>207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207</v>
      </c>
      <c r="E45" s="8">
        <f t="shared" si="0"/>
        <v>207</v>
      </c>
      <c r="F45" s="8">
        <f t="shared" si="5"/>
        <v>81</v>
      </c>
      <c r="G45" s="12" t="s">
        <v>85</v>
      </c>
      <c r="H45" s="37">
        <v>0</v>
      </c>
      <c r="I45" s="10">
        <v>207</v>
      </c>
      <c r="J45" s="8">
        <f t="shared" si="1"/>
        <v>207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207</v>
      </c>
      <c r="E46" s="8">
        <f t="shared" si="0"/>
        <v>207</v>
      </c>
      <c r="F46" s="8">
        <f t="shared" si="5"/>
        <v>82</v>
      </c>
      <c r="G46" s="12" t="s">
        <v>87</v>
      </c>
      <c r="H46" s="37">
        <v>0</v>
      </c>
      <c r="I46" s="10">
        <v>207</v>
      </c>
      <c r="J46" s="8">
        <f t="shared" si="1"/>
        <v>207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207</v>
      </c>
      <c r="E47" s="8">
        <f t="shared" si="0"/>
        <v>207</v>
      </c>
      <c r="F47" s="8">
        <f t="shared" si="5"/>
        <v>83</v>
      </c>
      <c r="G47" s="12" t="s">
        <v>89</v>
      </c>
      <c r="H47" s="37">
        <v>0</v>
      </c>
      <c r="I47" s="10">
        <v>207</v>
      </c>
      <c r="J47" s="8">
        <f t="shared" si="1"/>
        <v>207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207</v>
      </c>
      <c r="E48" s="8">
        <f t="shared" si="0"/>
        <v>207</v>
      </c>
      <c r="F48" s="8">
        <f t="shared" si="5"/>
        <v>84</v>
      </c>
      <c r="G48" s="12" t="s">
        <v>91</v>
      </c>
      <c r="H48" s="37">
        <v>0</v>
      </c>
      <c r="I48" s="10">
        <v>207</v>
      </c>
      <c r="J48" s="8">
        <f t="shared" si="1"/>
        <v>207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207</v>
      </c>
      <c r="E49" s="8">
        <f t="shared" si="0"/>
        <v>207</v>
      </c>
      <c r="F49" s="8">
        <f t="shared" si="5"/>
        <v>85</v>
      </c>
      <c r="G49" s="12" t="s">
        <v>93</v>
      </c>
      <c r="H49" s="37">
        <v>0</v>
      </c>
      <c r="I49" s="10">
        <v>207</v>
      </c>
      <c r="J49" s="8">
        <f t="shared" si="1"/>
        <v>207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207</v>
      </c>
      <c r="E50" s="8">
        <f t="shared" si="0"/>
        <v>207</v>
      </c>
      <c r="F50" s="8">
        <f t="shared" si="5"/>
        <v>86</v>
      </c>
      <c r="G50" s="12" t="s">
        <v>95</v>
      </c>
      <c r="H50" s="37">
        <v>0</v>
      </c>
      <c r="I50" s="10">
        <v>207</v>
      </c>
      <c r="J50" s="8">
        <f t="shared" si="1"/>
        <v>207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207</v>
      </c>
      <c r="E51" s="8">
        <f t="shared" si="0"/>
        <v>207</v>
      </c>
      <c r="F51" s="8">
        <f t="shared" si="5"/>
        <v>87</v>
      </c>
      <c r="G51" s="12" t="s">
        <v>97</v>
      </c>
      <c r="H51" s="37">
        <v>0</v>
      </c>
      <c r="I51" s="10">
        <v>207</v>
      </c>
      <c r="J51" s="8">
        <f t="shared" si="1"/>
        <v>207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207</v>
      </c>
      <c r="E52" s="8">
        <f t="shared" si="0"/>
        <v>207</v>
      </c>
      <c r="F52" s="8">
        <f t="shared" si="5"/>
        <v>88</v>
      </c>
      <c r="G52" s="12" t="s">
        <v>99</v>
      </c>
      <c r="H52" s="37">
        <v>0</v>
      </c>
      <c r="I52" s="10">
        <v>207</v>
      </c>
      <c r="J52" s="8">
        <f t="shared" si="1"/>
        <v>207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207</v>
      </c>
      <c r="E53" s="8">
        <f t="shared" si="0"/>
        <v>207</v>
      </c>
      <c r="F53" s="8">
        <f t="shared" si="5"/>
        <v>89</v>
      </c>
      <c r="G53" s="12" t="s">
        <v>101</v>
      </c>
      <c r="H53" s="37">
        <v>0</v>
      </c>
      <c r="I53" s="10">
        <v>207</v>
      </c>
      <c r="J53" s="8">
        <f t="shared" si="1"/>
        <v>207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207</v>
      </c>
      <c r="E54" s="8">
        <f t="shared" si="0"/>
        <v>207</v>
      </c>
      <c r="F54" s="8">
        <f t="shared" si="5"/>
        <v>90</v>
      </c>
      <c r="G54" s="12" t="s">
        <v>103</v>
      </c>
      <c r="H54" s="37">
        <v>0</v>
      </c>
      <c r="I54" s="10">
        <v>207</v>
      </c>
      <c r="J54" s="8">
        <f t="shared" si="1"/>
        <v>207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207</v>
      </c>
      <c r="E55" s="8">
        <f t="shared" si="0"/>
        <v>207</v>
      </c>
      <c r="F55" s="8">
        <f t="shared" si="5"/>
        <v>91</v>
      </c>
      <c r="G55" s="12" t="s">
        <v>105</v>
      </c>
      <c r="H55" s="37">
        <v>0</v>
      </c>
      <c r="I55" s="10">
        <v>207</v>
      </c>
      <c r="J55" s="8">
        <f t="shared" si="1"/>
        <v>207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207</v>
      </c>
      <c r="E56" s="8">
        <f t="shared" si="0"/>
        <v>207</v>
      </c>
      <c r="F56" s="8">
        <f t="shared" si="5"/>
        <v>92</v>
      </c>
      <c r="G56" s="12" t="s">
        <v>107</v>
      </c>
      <c r="H56" s="37">
        <v>0</v>
      </c>
      <c r="I56" s="10">
        <v>207</v>
      </c>
      <c r="J56" s="8">
        <f t="shared" si="1"/>
        <v>207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207</v>
      </c>
      <c r="E57" s="8">
        <f t="shared" si="0"/>
        <v>207</v>
      </c>
      <c r="F57" s="8">
        <f t="shared" si="5"/>
        <v>93</v>
      </c>
      <c r="G57" s="12" t="s">
        <v>109</v>
      </c>
      <c r="H57" s="37">
        <v>0</v>
      </c>
      <c r="I57" s="10">
        <v>207</v>
      </c>
      <c r="J57" s="8">
        <f t="shared" si="1"/>
        <v>207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207</v>
      </c>
      <c r="E58" s="8">
        <f t="shared" si="0"/>
        <v>207</v>
      </c>
      <c r="F58" s="8">
        <f t="shared" si="5"/>
        <v>94</v>
      </c>
      <c r="G58" s="12" t="s">
        <v>111</v>
      </c>
      <c r="H58" s="37">
        <v>0</v>
      </c>
      <c r="I58" s="10">
        <v>207</v>
      </c>
      <c r="J58" s="8">
        <f t="shared" si="1"/>
        <v>207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207</v>
      </c>
      <c r="E59" s="17">
        <f t="shared" si="0"/>
        <v>207</v>
      </c>
      <c r="F59" s="17">
        <f t="shared" si="5"/>
        <v>95</v>
      </c>
      <c r="G59" s="18" t="s">
        <v>113</v>
      </c>
      <c r="H59" s="37">
        <v>0</v>
      </c>
      <c r="I59" s="10">
        <v>207</v>
      </c>
      <c r="J59" s="17">
        <f t="shared" si="1"/>
        <v>207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207</v>
      </c>
      <c r="E60" s="17">
        <f t="shared" si="0"/>
        <v>207</v>
      </c>
      <c r="F60" s="17">
        <f t="shared" si="5"/>
        <v>96</v>
      </c>
      <c r="G60" s="18" t="s">
        <v>115</v>
      </c>
      <c r="H60" s="37">
        <v>0</v>
      </c>
      <c r="I60" s="10">
        <v>207</v>
      </c>
      <c r="J60" s="17">
        <f t="shared" si="1"/>
        <v>207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196</v>
      </c>
      <c r="F63" s="120"/>
      <c r="G63" s="121"/>
      <c r="H63" s="21">
        <v>0</v>
      </c>
      <c r="I63" s="21">
        <v>5.2939999999999996</v>
      </c>
      <c r="J63" s="21">
        <f>H63+I63</f>
        <v>5.2939999999999996</v>
      </c>
      <c r="K63" s="2"/>
      <c r="L63" s="22">
        <f>221+243</f>
        <v>464</v>
      </c>
      <c r="M63" s="32">
        <f>L63/1000</f>
        <v>0.46400000000000002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197</v>
      </c>
      <c r="F64" s="123"/>
      <c r="G64" s="124"/>
      <c r="H64" s="36">
        <f>K81</f>
        <v>0</v>
      </c>
      <c r="I64" s="36">
        <f>L81</f>
        <v>0.46400000000000002</v>
      </c>
      <c r="J64" s="36">
        <f>H64+I64</f>
        <v>0.46400000000000002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198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0</v>
      </c>
      <c r="N66" s="28">
        <v>0.58899999999999997</v>
      </c>
      <c r="O66" s="29">
        <f>M66+N66</f>
        <v>0.58899999999999997</v>
      </c>
      <c r="P66" s="29">
        <f>O66/J63*100</f>
        <v>11.12580279561768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5.1330000000000009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0.21387500000000004</v>
      </c>
      <c r="O68" s="23"/>
      <c r="P68" s="32">
        <f>M68+N68</f>
        <v>0.21387500000000004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213.87500000000003</v>
      </c>
      <c r="O69" s="23"/>
      <c r="P69" s="29">
        <f>M69+N69</f>
        <v>213.87500000000003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64"/>
      <c r="F71" s="2"/>
      <c r="G71" s="2"/>
      <c r="H71" s="2"/>
      <c r="I71" s="2"/>
      <c r="J71" s="6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0.48975000000000002</v>
      </c>
      <c r="M80" s="32">
        <f>K80+L80</f>
        <v>0.48975000000000002</v>
      </c>
      <c r="N80" s="32">
        <f>M80-M63</f>
        <v>2.5749999999999995E-2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0.46400000000000002</v>
      </c>
      <c r="M81" s="32">
        <f>K81+L81</f>
        <v>0.46400000000000002</v>
      </c>
      <c r="N81" s="32">
        <f>N80/2</f>
        <v>1.2874999999999998E-2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5" workbookViewId="0">
      <selection activeCell="L11" sqref="L11:N38"/>
    </sheetView>
  </sheetViews>
  <sheetFormatPr defaultColWidth="14.42578125" defaultRowHeight="15" x14ac:dyDescent="0.25"/>
  <cols>
    <col min="1" max="1" width="10.5703125" style="67" customWidth="1"/>
    <col min="2" max="2" width="18.5703125" style="67" customWidth="1"/>
    <col min="3" max="4" width="12.7109375" style="67" customWidth="1"/>
    <col min="5" max="5" width="14.7109375" style="67" customWidth="1"/>
    <col min="6" max="6" width="12.42578125" style="67" customWidth="1"/>
    <col min="7" max="7" width="15.140625" style="67" customWidth="1"/>
    <col min="8" max="9" width="12.7109375" style="67" customWidth="1"/>
    <col min="10" max="10" width="15" style="67" customWidth="1"/>
    <col min="11" max="11" width="9.140625" style="67" customWidth="1"/>
    <col min="12" max="12" width="13" style="67" customWidth="1"/>
    <col min="13" max="13" width="12.7109375" style="67" customWidth="1"/>
    <col min="14" max="14" width="14.28515625" style="67" customWidth="1"/>
    <col min="15" max="15" width="7.85546875" style="67" customWidth="1"/>
    <col min="16" max="17" width="9.140625" style="67" customWidth="1"/>
    <col min="18" max="16384" width="14.42578125" style="67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199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210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200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211</v>
      </c>
      <c r="E13" s="11">
        <f t="shared" ref="E13:E60" si="0">SUM(C13,D13)</f>
        <v>211</v>
      </c>
      <c r="F13" s="8">
        <v>49</v>
      </c>
      <c r="G13" s="12" t="s">
        <v>21</v>
      </c>
      <c r="H13" s="37">
        <v>0</v>
      </c>
      <c r="I13" s="10">
        <v>211</v>
      </c>
      <c r="J13" s="8">
        <f t="shared" ref="J13:J60" si="1">SUM(H13,I13)</f>
        <v>211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211</v>
      </c>
      <c r="E14" s="11">
        <f t="shared" si="0"/>
        <v>211</v>
      </c>
      <c r="F14" s="8">
        <f t="shared" ref="F14:F36" si="3">F13+1</f>
        <v>50</v>
      </c>
      <c r="G14" s="12" t="s">
        <v>23</v>
      </c>
      <c r="H14" s="37">
        <v>0</v>
      </c>
      <c r="I14" s="10">
        <v>211</v>
      </c>
      <c r="J14" s="8">
        <f t="shared" si="1"/>
        <v>211</v>
      </c>
      <c r="K14" s="2"/>
      <c r="L14" s="2" t="s">
        <v>20</v>
      </c>
      <c r="M14" s="7">
        <f>AVERAGE(C13:C16)</f>
        <v>0</v>
      </c>
      <c r="N14" s="7">
        <f>AVERAGE(D13:D16)</f>
        <v>211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211</v>
      </c>
      <c r="E15" s="11">
        <f t="shared" si="0"/>
        <v>211</v>
      </c>
      <c r="F15" s="8">
        <f t="shared" si="3"/>
        <v>51</v>
      </c>
      <c r="G15" s="12" t="s">
        <v>25</v>
      </c>
      <c r="H15" s="37">
        <v>0</v>
      </c>
      <c r="I15" s="10">
        <v>211</v>
      </c>
      <c r="J15" s="8">
        <f t="shared" si="1"/>
        <v>211</v>
      </c>
      <c r="K15" s="2"/>
      <c r="L15" s="2" t="s">
        <v>28</v>
      </c>
      <c r="M15" s="7">
        <f>AVERAGE(C17:C20)</f>
        <v>0</v>
      </c>
      <c r="N15" s="7">
        <f>AVERAGE(D17:D20)</f>
        <v>211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211</v>
      </c>
      <c r="E16" s="11">
        <f t="shared" si="0"/>
        <v>211</v>
      </c>
      <c r="F16" s="8">
        <f t="shared" si="3"/>
        <v>52</v>
      </c>
      <c r="G16" s="12" t="s">
        <v>27</v>
      </c>
      <c r="H16" s="37">
        <v>0</v>
      </c>
      <c r="I16" s="10">
        <v>211</v>
      </c>
      <c r="J16" s="8">
        <f t="shared" si="1"/>
        <v>211</v>
      </c>
      <c r="K16" s="2"/>
      <c r="L16" s="2" t="s">
        <v>36</v>
      </c>
      <c r="M16" s="7">
        <f>AVERAGE(C21:C24)</f>
        <v>0</v>
      </c>
      <c r="N16" s="7">
        <f>AVERAGE(D21:D24)</f>
        <v>211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211</v>
      </c>
      <c r="E17" s="11">
        <f t="shared" si="0"/>
        <v>211</v>
      </c>
      <c r="F17" s="8">
        <f t="shared" si="3"/>
        <v>53</v>
      </c>
      <c r="G17" s="12" t="s">
        <v>29</v>
      </c>
      <c r="H17" s="37">
        <v>0</v>
      </c>
      <c r="I17" s="10">
        <v>211</v>
      </c>
      <c r="J17" s="8">
        <f t="shared" si="1"/>
        <v>211</v>
      </c>
      <c r="K17" s="2"/>
      <c r="L17" s="2" t="s">
        <v>44</v>
      </c>
      <c r="M17" s="7">
        <f>AVERAGE(C25:C28)</f>
        <v>0</v>
      </c>
      <c r="N17" s="7">
        <f>AVERAGE(D25:D28)</f>
        <v>211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211</v>
      </c>
      <c r="E18" s="11">
        <f t="shared" si="0"/>
        <v>211</v>
      </c>
      <c r="F18" s="8">
        <f t="shared" si="3"/>
        <v>54</v>
      </c>
      <c r="G18" s="12" t="s">
        <v>31</v>
      </c>
      <c r="H18" s="37">
        <v>0</v>
      </c>
      <c r="I18" s="10">
        <v>211</v>
      </c>
      <c r="J18" s="8">
        <f t="shared" si="1"/>
        <v>211</v>
      </c>
      <c r="K18" s="2"/>
      <c r="L18" s="2" t="s">
        <v>52</v>
      </c>
      <c r="M18" s="7">
        <f>AVERAGE(C29:C32)</f>
        <v>0</v>
      </c>
      <c r="N18" s="7">
        <f>AVERAGE(D29:D32)</f>
        <v>211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211</v>
      </c>
      <c r="E19" s="11">
        <f t="shared" si="0"/>
        <v>211</v>
      </c>
      <c r="F19" s="8">
        <f t="shared" si="3"/>
        <v>55</v>
      </c>
      <c r="G19" s="12" t="s">
        <v>33</v>
      </c>
      <c r="H19" s="37">
        <v>0</v>
      </c>
      <c r="I19" s="10">
        <v>211</v>
      </c>
      <c r="J19" s="8">
        <f t="shared" si="1"/>
        <v>211</v>
      </c>
      <c r="K19" s="2"/>
      <c r="L19" s="2" t="s">
        <v>60</v>
      </c>
      <c r="M19" s="7">
        <f>AVERAGE(C33:C36)</f>
        <v>0</v>
      </c>
      <c r="N19" s="7">
        <f>AVERAGE(D33:D36)</f>
        <v>211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211</v>
      </c>
      <c r="E20" s="11">
        <f t="shared" si="0"/>
        <v>211</v>
      </c>
      <c r="F20" s="8">
        <f t="shared" si="3"/>
        <v>56</v>
      </c>
      <c r="G20" s="12" t="s">
        <v>35</v>
      </c>
      <c r="H20" s="37">
        <v>0</v>
      </c>
      <c r="I20" s="10">
        <v>211</v>
      </c>
      <c r="J20" s="8">
        <f t="shared" si="1"/>
        <v>211</v>
      </c>
      <c r="K20" s="2"/>
      <c r="L20" s="2" t="s">
        <v>68</v>
      </c>
      <c r="M20" s="7">
        <f>AVERAGE(C37:C40)</f>
        <v>0</v>
      </c>
      <c r="N20" s="7">
        <f>AVERAGE(D37:D40)</f>
        <v>211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211</v>
      </c>
      <c r="E21" s="11">
        <f t="shared" si="0"/>
        <v>211</v>
      </c>
      <c r="F21" s="8">
        <f t="shared" si="3"/>
        <v>57</v>
      </c>
      <c r="G21" s="12" t="s">
        <v>37</v>
      </c>
      <c r="H21" s="37">
        <v>0</v>
      </c>
      <c r="I21" s="10">
        <v>211</v>
      </c>
      <c r="J21" s="8">
        <f t="shared" si="1"/>
        <v>211</v>
      </c>
      <c r="K21" s="2"/>
      <c r="L21" s="2" t="s">
        <v>76</v>
      </c>
      <c r="M21" s="7">
        <f>AVERAGE(C41:C44)</f>
        <v>0</v>
      </c>
      <c r="N21" s="7">
        <f>AVERAGE(D41:D44)</f>
        <v>211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211</v>
      </c>
      <c r="E22" s="11">
        <f t="shared" si="0"/>
        <v>211</v>
      </c>
      <c r="F22" s="8">
        <f t="shared" si="3"/>
        <v>58</v>
      </c>
      <c r="G22" s="12" t="s">
        <v>39</v>
      </c>
      <c r="H22" s="37">
        <v>0</v>
      </c>
      <c r="I22" s="10">
        <v>211</v>
      </c>
      <c r="J22" s="8">
        <f t="shared" si="1"/>
        <v>211</v>
      </c>
      <c r="K22" s="2"/>
      <c r="L22" s="2" t="s">
        <v>84</v>
      </c>
      <c r="M22" s="7">
        <f>AVERAGE(C45:C48)</f>
        <v>0</v>
      </c>
      <c r="N22" s="7">
        <f>AVERAGE(D45:D48)</f>
        <v>211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211</v>
      </c>
      <c r="E23" s="11">
        <f t="shared" si="0"/>
        <v>211</v>
      </c>
      <c r="F23" s="8">
        <f t="shared" si="3"/>
        <v>59</v>
      </c>
      <c r="G23" s="12" t="s">
        <v>41</v>
      </c>
      <c r="H23" s="37">
        <v>0</v>
      </c>
      <c r="I23" s="10">
        <v>211</v>
      </c>
      <c r="J23" s="8">
        <f t="shared" si="1"/>
        <v>211</v>
      </c>
      <c r="K23" s="2"/>
      <c r="L23" s="2" t="s">
        <v>92</v>
      </c>
      <c r="M23" s="7">
        <f>AVERAGE(C49:C52)</f>
        <v>0</v>
      </c>
      <c r="N23" s="7">
        <f>AVERAGE(D49:D52)</f>
        <v>211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211</v>
      </c>
      <c r="E24" s="11">
        <f t="shared" si="0"/>
        <v>211</v>
      </c>
      <c r="F24" s="8">
        <f t="shared" si="3"/>
        <v>60</v>
      </c>
      <c r="G24" s="12" t="s">
        <v>43</v>
      </c>
      <c r="H24" s="37">
        <v>0</v>
      </c>
      <c r="I24" s="10">
        <v>211</v>
      </c>
      <c r="J24" s="8">
        <f t="shared" si="1"/>
        <v>211</v>
      </c>
      <c r="K24" s="2"/>
      <c r="L24" s="13" t="s">
        <v>100</v>
      </c>
      <c r="M24" s="7">
        <f>AVERAGE(C53:C56)</f>
        <v>0</v>
      </c>
      <c r="N24" s="7">
        <f>AVERAGE(D53:D56)</f>
        <v>211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211</v>
      </c>
      <c r="E25" s="11">
        <f t="shared" si="0"/>
        <v>211</v>
      </c>
      <c r="F25" s="8">
        <f t="shared" si="3"/>
        <v>61</v>
      </c>
      <c r="G25" s="12" t="s">
        <v>45</v>
      </c>
      <c r="H25" s="37">
        <v>0</v>
      </c>
      <c r="I25" s="10">
        <v>211</v>
      </c>
      <c r="J25" s="8">
        <f t="shared" si="1"/>
        <v>211</v>
      </c>
      <c r="K25" s="2"/>
      <c r="L25" s="16" t="s">
        <v>108</v>
      </c>
      <c r="M25" s="7">
        <f>AVERAGE(C57:C60)</f>
        <v>0</v>
      </c>
      <c r="N25" s="7">
        <f>AVERAGE(D57:D60)</f>
        <v>211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211</v>
      </c>
      <c r="E26" s="11">
        <f t="shared" si="0"/>
        <v>211</v>
      </c>
      <c r="F26" s="8">
        <f t="shared" si="3"/>
        <v>62</v>
      </c>
      <c r="G26" s="12" t="s">
        <v>47</v>
      </c>
      <c r="H26" s="37">
        <v>0</v>
      </c>
      <c r="I26" s="10">
        <v>211</v>
      </c>
      <c r="J26" s="8">
        <f t="shared" si="1"/>
        <v>211</v>
      </c>
      <c r="K26" s="2"/>
      <c r="L26" s="16" t="s">
        <v>21</v>
      </c>
      <c r="M26" s="7">
        <f>AVERAGE(H13:H16)</f>
        <v>0</v>
      </c>
      <c r="N26" s="7">
        <f>AVERAGE(I13:I16)</f>
        <v>211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211</v>
      </c>
      <c r="E27" s="11">
        <f t="shared" si="0"/>
        <v>211</v>
      </c>
      <c r="F27" s="8">
        <f t="shared" si="3"/>
        <v>63</v>
      </c>
      <c r="G27" s="12" t="s">
        <v>49</v>
      </c>
      <c r="H27" s="37">
        <v>0</v>
      </c>
      <c r="I27" s="10">
        <v>211</v>
      </c>
      <c r="J27" s="8">
        <f t="shared" si="1"/>
        <v>211</v>
      </c>
      <c r="K27" s="2"/>
      <c r="L27" s="24" t="s">
        <v>29</v>
      </c>
      <c r="M27" s="7">
        <f>AVERAGE(H17:H20)</f>
        <v>0</v>
      </c>
      <c r="N27" s="7">
        <f>AVERAGE(I17:I20)</f>
        <v>211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211</v>
      </c>
      <c r="E28" s="11">
        <f t="shared" si="0"/>
        <v>211</v>
      </c>
      <c r="F28" s="8">
        <f t="shared" si="3"/>
        <v>64</v>
      </c>
      <c r="G28" s="12" t="s">
        <v>51</v>
      </c>
      <c r="H28" s="37">
        <v>0</v>
      </c>
      <c r="I28" s="10">
        <v>211</v>
      </c>
      <c r="J28" s="8">
        <f t="shared" si="1"/>
        <v>211</v>
      </c>
      <c r="K28" s="2"/>
      <c r="L28" s="2" t="s">
        <v>37</v>
      </c>
      <c r="M28" s="7">
        <f>AVERAGE(H21:H24)</f>
        <v>0</v>
      </c>
      <c r="N28" s="7">
        <f>AVERAGE(I21:I24)</f>
        <v>211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211</v>
      </c>
      <c r="E29" s="11">
        <f t="shared" si="0"/>
        <v>211</v>
      </c>
      <c r="F29" s="8">
        <f t="shared" si="3"/>
        <v>65</v>
      </c>
      <c r="G29" s="12" t="s">
        <v>53</v>
      </c>
      <c r="H29" s="37">
        <v>0</v>
      </c>
      <c r="I29" s="10">
        <v>211</v>
      </c>
      <c r="J29" s="8">
        <f t="shared" si="1"/>
        <v>211</v>
      </c>
      <c r="K29" s="2"/>
      <c r="L29" s="2" t="s">
        <v>45</v>
      </c>
      <c r="M29" s="7">
        <f>AVERAGE(H25:H28)</f>
        <v>0</v>
      </c>
      <c r="N29" s="7">
        <f>AVERAGE(I25:I28)</f>
        <v>211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211</v>
      </c>
      <c r="E30" s="11">
        <f t="shared" si="0"/>
        <v>211</v>
      </c>
      <c r="F30" s="8">
        <f t="shared" si="3"/>
        <v>66</v>
      </c>
      <c r="G30" s="12" t="s">
        <v>55</v>
      </c>
      <c r="H30" s="37">
        <v>0</v>
      </c>
      <c r="I30" s="10">
        <v>211</v>
      </c>
      <c r="J30" s="8">
        <f t="shared" si="1"/>
        <v>211</v>
      </c>
      <c r="K30" s="2"/>
      <c r="L30" s="2" t="s">
        <v>53</v>
      </c>
      <c r="M30" s="7">
        <f>AVERAGE(H29:H32)</f>
        <v>0</v>
      </c>
      <c r="N30" s="7">
        <f>AVERAGE(I29:I32)</f>
        <v>211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211</v>
      </c>
      <c r="E31" s="11">
        <f t="shared" si="0"/>
        <v>211</v>
      </c>
      <c r="F31" s="8">
        <f t="shared" si="3"/>
        <v>67</v>
      </c>
      <c r="G31" s="12" t="s">
        <v>57</v>
      </c>
      <c r="H31" s="37">
        <v>0</v>
      </c>
      <c r="I31" s="10">
        <v>211</v>
      </c>
      <c r="J31" s="8">
        <f t="shared" si="1"/>
        <v>211</v>
      </c>
      <c r="K31" s="2"/>
      <c r="L31" s="2" t="s">
        <v>61</v>
      </c>
      <c r="M31" s="7">
        <f>AVERAGE(H33:H36)</f>
        <v>0</v>
      </c>
      <c r="N31" s="7">
        <f>AVERAGE(I33:I36)</f>
        <v>211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211</v>
      </c>
      <c r="E32" s="11">
        <f t="shared" si="0"/>
        <v>211</v>
      </c>
      <c r="F32" s="8">
        <f t="shared" si="3"/>
        <v>68</v>
      </c>
      <c r="G32" s="12" t="s">
        <v>59</v>
      </c>
      <c r="H32" s="37">
        <v>0</v>
      </c>
      <c r="I32" s="10">
        <v>211</v>
      </c>
      <c r="J32" s="8">
        <f t="shared" si="1"/>
        <v>211</v>
      </c>
      <c r="K32" s="2"/>
      <c r="L32" s="2" t="s">
        <v>69</v>
      </c>
      <c r="M32" s="7">
        <f>AVERAGE(H37:H40)</f>
        <v>0</v>
      </c>
      <c r="N32" s="7">
        <f>AVERAGE(I37:I40)</f>
        <v>211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211</v>
      </c>
      <c r="E33" s="11">
        <f t="shared" si="0"/>
        <v>211</v>
      </c>
      <c r="F33" s="8">
        <f t="shared" si="3"/>
        <v>69</v>
      </c>
      <c r="G33" s="12" t="s">
        <v>61</v>
      </c>
      <c r="H33" s="37">
        <v>0</v>
      </c>
      <c r="I33" s="10">
        <v>211</v>
      </c>
      <c r="J33" s="8">
        <f t="shared" si="1"/>
        <v>211</v>
      </c>
      <c r="K33" s="2"/>
      <c r="L33" s="2" t="s">
        <v>77</v>
      </c>
      <c r="M33" s="7">
        <f>AVERAGE(H41:H44)</f>
        <v>0</v>
      </c>
      <c r="N33" s="7">
        <f>AVERAGE(I41:I44)</f>
        <v>211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211</v>
      </c>
      <c r="E34" s="11">
        <f t="shared" si="0"/>
        <v>211</v>
      </c>
      <c r="F34" s="8">
        <f t="shared" si="3"/>
        <v>70</v>
      </c>
      <c r="G34" s="12" t="s">
        <v>63</v>
      </c>
      <c r="H34" s="37">
        <v>0</v>
      </c>
      <c r="I34" s="10">
        <v>211</v>
      </c>
      <c r="J34" s="8">
        <f t="shared" si="1"/>
        <v>211</v>
      </c>
      <c r="K34" s="2"/>
      <c r="L34" s="2" t="s">
        <v>85</v>
      </c>
      <c r="M34" s="7">
        <f>AVERAGE(H45:H48)</f>
        <v>0</v>
      </c>
      <c r="N34" s="7">
        <f>AVERAGE(I45:I48)</f>
        <v>211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211</v>
      </c>
      <c r="E35" s="11">
        <f t="shared" si="0"/>
        <v>211</v>
      </c>
      <c r="F35" s="8">
        <f t="shared" si="3"/>
        <v>71</v>
      </c>
      <c r="G35" s="12" t="s">
        <v>65</v>
      </c>
      <c r="H35" s="37">
        <v>0</v>
      </c>
      <c r="I35" s="10">
        <v>211</v>
      </c>
      <c r="J35" s="8">
        <f t="shared" si="1"/>
        <v>211</v>
      </c>
      <c r="K35" s="2"/>
      <c r="L35" s="2" t="s">
        <v>93</v>
      </c>
      <c r="M35" s="7">
        <f>AVERAGE(H49:H52)</f>
        <v>0</v>
      </c>
      <c r="N35" s="7">
        <f>AVERAGE(I49:I52)</f>
        <v>211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211</v>
      </c>
      <c r="E36" s="11">
        <f t="shared" si="0"/>
        <v>211</v>
      </c>
      <c r="F36" s="8">
        <f t="shared" si="3"/>
        <v>72</v>
      </c>
      <c r="G36" s="12" t="s">
        <v>67</v>
      </c>
      <c r="H36" s="37">
        <v>0</v>
      </c>
      <c r="I36" s="10">
        <v>211</v>
      </c>
      <c r="J36" s="8">
        <f t="shared" si="1"/>
        <v>211</v>
      </c>
      <c r="K36" s="2"/>
      <c r="L36" s="103" t="s">
        <v>101</v>
      </c>
      <c r="M36" s="7">
        <f>AVERAGE(H53:H56)</f>
        <v>0</v>
      </c>
      <c r="N36" s="7">
        <f>AVERAGE(I53:I56)</f>
        <v>211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211</v>
      </c>
      <c r="E37" s="11">
        <f t="shared" si="0"/>
        <v>211</v>
      </c>
      <c r="F37" s="8">
        <v>73</v>
      </c>
      <c r="G37" s="12" t="s">
        <v>69</v>
      </c>
      <c r="H37" s="37">
        <v>0</v>
      </c>
      <c r="I37" s="10">
        <v>211</v>
      </c>
      <c r="J37" s="8">
        <f t="shared" si="1"/>
        <v>211</v>
      </c>
      <c r="K37" s="2"/>
      <c r="L37" s="103" t="s">
        <v>109</v>
      </c>
      <c r="M37" s="7">
        <f>AVERAGE(H57:H60)</f>
        <v>0</v>
      </c>
      <c r="N37" s="7">
        <f>AVERAGE(I57:I60)</f>
        <v>211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211</v>
      </c>
      <c r="E38" s="8">
        <f t="shared" si="0"/>
        <v>211</v>
      </c>
      <c r="F38" s="8">
        <f t="shared" ref="F38:F60" si="5">F37+1</f>
        <v>74</v>
      </c>
      <c r="G38" s="12" t="s">
        <v>71</v>
      </c>
      <c r="H38" s="37">
        <v>0</v>
      </c>
      <c r="I38" s="10">
        <v>211</v>
      </c>
      <c r="J38" s="8">
        <f t="shared" si="1"/>
        <v>211</v>
      </c>
      <c r="K38" s="2"/>
      <c r="L38" s="103" t="s">
        <v>295</v>
      </c>
      <c r="M38" s="103">
        <f>AVERAGE(M14:M37)</f>
        <v>0</v>
      </c>
      <c r="N38" s="103">
        <f>AVERAGE(N14:N37)</f>
        <v>211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211</v>
      </c>
      <c r="E39" s="8">
        <f t="shared" si="0"/>
        <v>211</v>
      </c>
      <c r="F39" s="8">
        <f t="shared" si="5"/>
        <v>75</v>
      </c>
      <c r="G39" s="12" t="s">
        <v>73</v>
      </c>
      <c r="H39" s="37">
        <v>0</v>
      </c>
      <c r="I39" s="10">
        <v>211</v>
      </c>
      <c r="J39" s="8">
        <f t="shared" si="1"/>
        <v>211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211</v>
      </c>
      <c r="E40" s="8">
        <f t="shared" si="0"/>
        <v>211</v>
      </c>
      <c r="F40" s="8">
        <f t="shared" si="5"/>
        <v>76</v>
      </c>
      <c r="G40" s="12" t="s">
        <v>75</v>
      </c>
      <c r="H40" s="37">
        <v>0</v>
      </c>
      <c r="I40" s="10">
        <v>211</v>
      </c>
      <c r="J40" s="8">
        <f t="shared" si="1"/>
        <v>211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211</v>
      </c>
      <c r="E41" s="8">
        <f t="shared" si="0"/>
        <v>211</v>
      </c>
      <c r="F41" s="8">
        <f t="shared" si="5"/>
        <v>77</v>
      </c>
      <c r="G41" s="12" t="s">
        <v>77</v>
      </c>
      <c r="H41" s="37">
        <v>0</v>
      </c>
      <c r="I41" s="10">
        <v>211</v>
      </c>
      <c r="J41" s="8">
        <f t="shared" si="1"/>
        <v>211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211</v>
      </c>
      <c r="E42" s="8">
        <f t="shared" si="0"/>
        <v>211</v>
      </c>
      <c r="F42" s="8">
        <f t="shared" si="5"/>
        <v>78</v>
      </c>
      <c r="G42" s="12" t="s">
        <v>79</v>
      </c>
      <c r="H42" s="37">
        <v>0</v>
      </c>
      <c r="I42" s="10">
        <v>211</v>
      </c>
      <c r="J42" s="8">
        <f t="shared" si="1"/>
        <v>211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211</v>
      </c>
      <c r="E43" s="8">
        <f t="shared" si="0"/>
        <v>211</v>
      </c>
      <c r="F43" s="8">
        <f t="shared" si="5"/>
        <v>79</v>
      </c>
      <c r="G43" s="12" t="s">
        <v>81</v>
      </c>
      <c r="H43" s="37">
        <v>0</v>
      </c>
      <c r="I43" s="10">
        <v>211</v>
      </c>
      <c r="J43" s="8">
        <f t="shared" si="1"/>
        <v>211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211</v>
      </c>
      <c r="E44" s="8">
        <f t="shared" si="0"/>
        <v>211</v>
      </c>
      <c r="F44" s="8">
        <f t="shared" si="5"/>
        <v>80</v>
      </c>
      <c r="G44" s="12" t="s">
        <v>83</v>
      </c>
      <c r="H44" s="37">
        <v>0</v>
      </c>
      <c r="I44" s="10">
        <v>211</v>
      </c>
      <c r="J44" s="8">
        <f t="shared" si="1"/>
        <v>211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211</v>
      </c>
      <c r="E45" s="8">
        <f t="shared" si="0"/>
        <v>211</v>
      </c>
      <c r="F45" s="8">
        <f t="shared" si="5"/>
        <v>81</v>
      </c>
      <c r="G45" s="12" t="s">
        <v>85</v>
      </c>
      <c r="H45" s="37">
        <v>0</v>
      </c>
      <c r="I45" s="10">
        <v>211</v>
      </c>
      <c r="J45" s="8">
        <f t="shared" si="1"/>
        <v>211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211</v>
      </c>
      <c r="E46" s="8">
        <f t="shared" si="0"/>
        <v>211</v>
      </c>
      <c r="F46" s="8">
        <f t="shared" si="5"/>
        <v>82</v>
      </c>
      <c r="G46" s="12" t="s">
        <v>87</v>
      </c>
      <c r="H46" s="37">
        <v>0</v>
      </c>
      <c r="I46" s="10">
        <v>211</v>
      </c>
      <c r="J46" s="8">
        <f t="shared" si="1"/>
        <v>211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211</v>
      </c>
      <c r="E47" s="8">
        <f t="shared" si="0"/>
        <v>211</v>
      </c>
      <c r="F47" s="8">
        <f t="shared" si="5"/>
        <v>83</v>
      </c>
      <c r="G47" s="12" t="s">
        <v>89</v>
      </c>
      <c r="H47" s="37">
        <v>0</v>
      </c>
      <c r="I47" s="10">
        <v>211</v>
      </c>
      <c r="J47" s="8">
        <f t="shared" si="1"/>
        <v>211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211</v>
      </c>
      <c r="E48" s="8">
        <f t="shared" si="0"/>
        <v>211</v>
      </c>
      <c r="F48" s="8">
        <f t="shared" si="5"/>
        <v>84</v>
      </c>
      <c r="G48" s="12" t="s">
        <v>91</v>
      </c>
      <c r="H48" s="37">
        <v>0</v>
      </c>
      <c r="I48" s="10">
        <v>211</v>
      </c>
      <c r="J48" s="8">
        <f t="shared" si="1"/>
        <v>211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211</v>
      </c>
      <c r="E49" s="8">
        <f t="shared" si="0"/>
        <v>211</v>
      </c>
      <c r="F49" s="8">
        <f t="shared" si="5"/>
        <v>85</v>
      </c>
      <c r="G49" s="12" t="s">
        <v>93</v>
      </c>
      <c r="H49" s="37">
        <v>0</v>
      </c>
      <c r="I49" s="10">
        <v>211</v>
      </c>
      <c r="J49" s="8">
        <f t="shared" si="1"/>
        <v>211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211</v>
      </c>
      <c r="E50" s="8">
        <f t="shared" si="0"/>
        <v>211</v>
      </c>
      <c r="F50" s="8">
        <f t="shared" si="5"/>
        <v>86</v>
      </c>
      <c r="G50" s="12" t="s">
        <v>95</v>
      </c>
      <c r="H50" s="37">
        <v>0</v>
      </c>
      <c r="I50" s="10">
        <v>211</v>
      </c>
      <c r="J50" s="8">
        <f t="shared" si="1"/>
        <v>211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211</v>
      </c>
      <c r="E51" s="8">
        <f t="shared" si="0"/>
        <v>211</v>
      </c>
      <c r="F51" s="8">
        <f t="shared" si="5"/>
        <v>87</v>
      </c>
      <c r="G51" s="12" t="s">
        <v>97</v>
      </c>
      <c r="H51" s="37">
        <v>0</v>
      </c>
      <c r="I51" s="10">
        <v>211</v>
      </c>
      <c r="J51" s="8">
        <f t="shared" si="1"/>
        <v>211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211</v>
      </c>
      <c r="E52" s="8">
        <f t="shared" si="0"/>
        <v>211</v>
      </c>
      <c r="F52" s="8">
        <f t="shared" si="5"/>
        <v>88</v>
      </c>
      <c r="G52" s="12" t="s">
        <v>99</v>
      </c>
      <c r="H52" s="37">
        <v>0</v>
      </c>
      <c r="I52" s="10">
        <v>211</v>
      </c>
      <c r="J52" s="8">
        <f t="shared" si="1"/>
        <v>211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211</v>
      </c>
      <c r="E53" s="8">
        <f t="shared" si="0"/>
        <v>211</v>
      </c>
      <c r="F53" s="8">
        <f t="shared" si="5"/>
        <v>89</v>
      </c>
      <c r="G53" s="12" t="s">
        <v>101</v>
      </c>
      <c r="H53" s="37">
        <v>0</v>
      </c>
      <c r="I53" s="10">
        <v>211</v>
      </c>
      <c r="J53" s="8">
        <f t="shared" si="1"/>
        <v>211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211</v>
      </c>
      <c r="E54" s="8">
        <f t="shared" si="0"/>
        <v>211</v>
      </c>
      <c r="F54" s="8">
        <f t="shared" si="5"/>
        <v>90</v>
      </c>
      <c r="G54" s="12" t="s">
        <v>103</v>
      </c>
      <c r="H54" s="37">
        <v>0</v>
      </c>
      <c r="I54" s="10">
        <v>211</v>
      </c>
      <c r="J54" s="8">
        <f t="shared" si="1"/>
        <v>211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211</v>
      </c>
      <c r="E55" s="8">
        <f t="shared" si="0"/>
        <v>211</v>
      </c>
      <c r="F55" s="8">
        <f t="shared" si="5"/>
        <v>91</v>
      </c>
      <c r="G55" s="12" t="s">
        <v>105</v>
      </c>
      <c r="H55" s="37">
        <v>0</v>
      </c>
      <c r="I55" s="10">
        <v>211</v>
      </c>
      <c r="J55" s="8">
        <f t="shared" si="1"/>
        <v>211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211</v>
      </c>
      <c r="E56" s="8">
        <f t="shared" si="0"/>
        <v>211</v>
      </c>
      <c r="F56" s="8">
        <f t="shared" si="5"/>
        <v>92</v>
      </c>
      <c r="G56" s="12" t="s">
        <v>107</v>
      </c>
      <c r="H56" s="37">
        <v>0</v>
      </c>
      <c r="I56" s="10">
        <v>211</v>
      </c>
      <c r="J56" s="8">
        <f t="shared" si="1"/>
        <v>211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211</v>
      </c>
      <c r="E57" s="8">
        <f t="shared" si="0"/>
        <v>211</v>
      </c>
      <c r="F57" s="8">
        <f t="shared" si="5"/>
        <v>93</v>
      </c>
      <c r="G57" s="12" t="s">
        <v>109</v>
      </c>
      <c r="H57" s="37">
        <v>0</v>
      </c>
      <c r="I57" s="10">
        <v>211</v>
      </c>
      <c r="J57" s="8">
        <f t="shared" si="1"/>
        <v>211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211</v>
      </c>
      <c r="E58" s="8">
        <f t="shared" si="0"/>
        <v>211</v>
      </c>
      <c r="F58" s="8">
        <f t="shared" si="5"/>
        <v>94</v>
      </c>
      <c r="G58" s="12" t="s">
        <v>111</v>
      </c>
      <c r="H58" s="37">
        <v>0</v>
      </c>
      <c r="I58" s="10">
        <v>211</v>
      </c>
      <c r="J58" s="8">
        <f t="shared" si="1"/>
        <v>211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211</v>
      </c>
      <c r="E59" s="17">
        <f t="shared" si="0"/>
        <v>211</v>
      </c>
      <c r="F59" s="17">
        <f t="shared" si="5"/>
        <v>95</v>
      </c>
      <c r="G59" s="18" t="s">
        <v>113</v>
      </c>
      <c r="H59" s="37">
        <v>0</v>
      </c>
      <c r="I59" s="10">
        <v>211</v>
      </c>
      <c r="J59" s="17">
        <f t="shared" si="1"/>
        <v>211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211</v>
      </c>
      <c r="E60" s="17">
        <f t="shared" si="0"/>
        <v>211</v>
      </c>
      <c r="F60" s="17">
        <f t="shared" si="5"/>
        <v>96</v>
      </c>
      <c r="G60" s="18" t="s">
        <v>115</v>
      </c>
      <c r="H60" s="37">
        <v>0</v>
      </c>
      <c r="I60" s="10">
        <v>211</v>
      </c>
      <c r="J60" s="17">
        <f t="shared" si="1"/>
        <v>211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201</v>
      </c>
      <c r="F63" s="120"/>
      <c r="G63" s="121"/>
      <c r="H63" s="21">
        <v>0</v>
      </c>
      <c r="I63" s="21">
        <v>4.7960000000000003</v>
      </c>
      <c r="J63" s="21">
        <f>H63+I63</f>
        <v>4.7960000000000003</v>
      </c>
      <c r="K63" s="2"/>
      <c r="L63" s="22">
        <f>908.333+39</f>
        <v>947.33299999999997</v>
      </c>
      <c r="M63" s="32">
        <f>L63/1000</f>
        <v>0.94733299999999998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202</v>
      </c>
      <c r="F64" s="123"/>
      <c r="G64" s="124"/>
      <c r="H64" s="36">
        <f>K81</f>
        <v>0</v>
      </c>
      <c r="I64" s="36">
        <f>L81</f>
        <v>0.94733299999999998</v>
      </c>
      <c r="J64" s="36">
        <f>H64+I64</f>
        <v>0.94733299999999998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203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1.2999999999999999E-2</v>
      </c>
      <c r="N66" s="28">
        <v>0.54800000000000004</v>
      </c>
      <c r="O66" s="29">
        <f>M66+N66</f>
        <v>0.56100000000000005</v>
      </c>
      <c r="P66" s="29">
        <f>O66/J63*100</f>
        <v>11.697247706422019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5.1463330000000003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0.21443054166666667</v>
      </c>
      <c r="O68" s="23"/>
      <c r="P68" s="32">
        <f>M68+N68</f>
        <v>0.21443054166666667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214.43054166666667</v>
      </c>
      <c r="O69" s="23"/>
      <c r="P69" s="29">
        <f>M69+N69</f>
        <v>214.43054166666667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66"/>
      <c r="F71" s="2"/>
      <c r="G71" s="2"/>
      <c r="H71" s="2"/>
      <c r="I71" s="2"/>
      <c r="J71" s="6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1.0018</v>
      </c>
      <c r="M80" s="32">
        <f>K80+L80</f>
        <v>1.0018</v>
      </c>
      <c r="N80" s="32">
        <f>M80-M63</f>
        <v>5.4467000000000043E-2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0.94733299999999998</v>
      </c>
      <c r="M81" s="32">
        <f>K81+L81</f>
        <v>0.94733299999999998</v>
      </c>
      <c r="N81" s="32">
        <f>N80/2</f>
        <v>2.7233500000000022E-2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2" workbookViewId="0">
      <selection activeCell="L11" sqref="L11:N38"/>
    </sheetView>
  </sheetViews>
  <sheetFormatPr defaultColWidth="14.42578125" defaultRowHeight="15" x14ac:dyDescent="0.25"/>
  <cols>
    <col min="1" max="1" width="10.5703125" style="69" customWidth="1"/>
    <col min="2" max="2" width="18.5703125" style="69" customWidth="1"/>
    <col min="3" max="4" width="12.7109375" style="69" customWidth="1"/>
    <col min="5" max="5" width="14.7109375" style="69" customWidth="1"/>
    <col min="6" max="6" width="12.42578125" style="69" customWidth="1"/>
    <col min="7" max="7" width="15.140625" style="69" customWidth="1"/>
    <col min="8" max="9" width="12.7109375" style="69" customWidth="1"/>
    <col min="10" max="10" width="15" style="69" customWidth="1"/>
    <col min="11" max="11" width="9.140625" style="69" customWidth="1"/>
    <col min="12" max="12" width="13" style="69" customWidth="1"/>
    <col min="13" max="13" width="12.7109375" style="69" customWidth="1"/>
    <col min="14" max="14" width="14.28515625" style="69" customWidth="1"/>
    <col min="15" max="15" width="7.85546875" style="69" customWidth="1"/>
    <col min="16" max="17" width="9.140625" style="69" customWidth="1"/>
    <col min="18" max="16384" width="14.42578125" style="69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204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215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205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3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3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3" t="s">
        <v>295</v>
      </c>
      <c r="M38" s="103">
        <f>AVERAGE(M14:M37)</f>
        <v>0</v>
      </c>
      <c r="N38" s="103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206</v>
      </c>
      <c r="F63" s="120"/>
      <c r="G63" s="121"/>
      <c r="H63" s="21">
        <v>0</v>
      </c>
      <c r="I63" s="21">
        <v>5.2080000000000002</v>
      </c>
      <c r="J63" s="21">
        <f>H63+I63</f>
        <v>5.2080000000000002</v>
      </c>
      <c r="K63" s="2"/>
      <c r="L63" s="22">
        <f>325+40.833</f>
        <v>365.83299999999997</v>
      </c>
      <c r="M63" s="32">
        <f>L63/1000</f>
        <v>0.36583299999999996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207</v>
      </c>
      <c r="F64" s="123"/>
      <c r="G64" s="124"/>
      <c r="H64" s="36">
        <f>K81</f>
        <v>0</v>
      </c>
      <c r="I64" s="36">
        <f>L81</f>
        <v>0.36583299999999996</v>
      </c>
      <c r="J64" s="36">
        <f>H64+I64</f>
        <v>0.36583299999999996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208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1.2999999999999999E-2</v>
      </c>
      <c r="N66" s="28">
        <v>0.56699999999999995</v>
      </c>
      <c r="O66" s="29">
        <f>M66+N66</f>
        <v>0.57999999999999996</v>
      </c>
      <c r="P66" s="29">
        <f>O66/J63*100</f>
        <v>11.136712749615976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4.9578330000000008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0.20657637500000003</v>
      </c>
      <c r="O68" s="23"/>
      <c r="P68" s="32">
        <f>M68+N68</f>
        <v>0.20657637500000003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206.57637500000004</v>
      </c>
      <c r="O69" s="23"/>
      <c r="P69" s="29">
        <f>M69+N69</f>
        <v>206.57637500000004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68"/>
      <c r="F71" s="2"/>
      <c r="G71" s="2"/>
      <c r="H71" s="2"/>
      <c r="I71" s="2"/>
      <c r="J71" s="6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0.371</v>
      </c>
      <c r="M80" s="32">
        <f>K80+L80</f>
        <v>0.371</v>
      </c>
      <c r="N80" s="32">
        <f>M80-M63</f>
        <v>5.1670000000000327E-3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0.36583299999999996</v>
      </c>
      <c r="M81" s="32">
        <f>K81+L81</f>
        <v>0.36583299999999996</v>
      </c>
      <c r="N81" s="32">
        <f>N80/2</f>
        <v>2.5835000000000163E-3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2" workbookViewId="0">
      <selection activeCell="L11" sqref="L11:N38"/>
    </sheetView>
  </sheetViews>
  <sheetFormatPr defaultColWidth="14.42578125" defaultRowHeight="15" x14ac:dyDescent="0.25"/>
  <cols>
    <col min="1" max="1" width="10.5703125" style="71" customWidth="1"/>
    <col min="2" max="2" width="18.5703125" style="71" customWidth="1"/>
    <col min="3" max="4" width="12.7109375" style="71" customWidth="1"/>
    <col min="5" max="5" width="14.7109375" style="71" customWidth="1"/>
    <col min="6" max="6" width="12.42578125" style="71" customWidth="1"/>
    <col min="7" max="7" width="15.140625" style="71" customWidth="1"/>
    <col min="8" max="9" width="12.7109375" style="71" customWidth="1"/>
    <col min="10" max="10" width="15" style="71" customWidth="1"/>
    <col min="11" max="11" width="9.140625" style="71" customWidth="1"/>
    <col min="12" max="12" width="13" style="71" customWidth="1"/>
    <col min="13" max="13" width="12.7109375" style="71" customWidth="1"/>
    <col min="14" max="14" width="14.28515625" style="71" customWidth="1"/>
    <col min="15" max="15" width="7.85546875" style="71" customWidth="1"/>
    <col min="16" max="17" width="9.140625" style="71" customWidth="1"/>
    <col min="18" max="16384" width="14.42578125" style="71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209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223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210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208</v>
      </c>
      <c r="E13" s="11">
        <f t="shared" ref="E13:E60" si="0">SUM(C13,D13)</f>
        <v>208</v>
      </c>
      <c r="F13" s="8">
        <v>49</v>
      </c>
      <c r="G13" s="12" t="s">
        <v>21</v>
      </c>
      <c r="H13" s="37">
        <v>0</v>
      </c>
      <c r="I13" s="10">
        <v>208</v>
      </c>
      <c r="J13" s="8">
        <f t="shared" ref="J13:J60" si="1">SUM(H13,I13)</f>
        <v>208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208</v>
      </c>
      <c r="E14" s="11">
        <f t="shared" si="0"/>
        <v>208</v>
      </c>
      <c r="F14" s="8">
        <f t="shared" ref="F14:F36" si="3">F13+1</f>
        <v>50</v>
      </c>
      <c r="G14" s="12" t="s">
        <v>23</v>
      </c>
      <c r="H14" s="37">
        <v>0</v>
      </c>
      <c r="I14" s="10">
        <v>208</v>
      </c>
      <c r="J14" s="8">
        <f t="shared" si="1"/>
        <v>208</v>
      </c>
      <c r="K14" s="2"/>
      <c r="L14" s="2" t="s">
        <v>20</v>
      </c>
      <c r="M14" s="7">
        <f>AVERAGE(C13:C16)</f>
        <v>0</v>
      </c>
      <c r="N14" s="7">
        <f>AVERAGE(D13:D16)</f>
        <v>208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208</v>
      </c>
      <c r="E15" s="11">
        <f t="shared" si="0"/>
        <v>208</v>
      </c>
      <c r="F15" s="8">
        <f t="shared" si="3"/>
        <v>51</v>
      </c>
      <c r="G15" s="12" t="s">
        <v>25</v>
      </c>
      <c r="H15" s="37">
        <v>0</v>
      </c>
      <c r="I15" s="10">
        <v>208</v>
      </c>
      <c r="J15" s="8">
        <f t="shared" si="1"/>
        <v>208</v>
      </c>
      <c r="K15" s="2"/>
      <c r="L15" s="2" t="s">
        <v>28</v>
      </c>
      <c r="M15" s="7">
        <f>AVERAGE(C17:C20)</f>
        <v>0</v>
      </c>
      <c r="N15" s="7">
        <f>AVERAGE(D17:D20)</f>
        <v>208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208</v>
      </c>
      <c r="E16" s="11">
        <f t="shared" si="0"/>
        <v>208</v>
      </c>
      <c r="F16" s="8">
        <f t="shared" si="3"/>
        <v>52</v>
      </c>
      <c r="G16" s="12" t="s">
        <v>27</v>
      </c>
      <c r="H16" s="37">
        <v>0</v>
      </c>
      <c r="I16" s="10">
        <v>208</v>
      </c>
      <c r="J16" s="8">
        <f t="shared" si="1"/>
        <v>208</v>
      </c>
      <c r="K16" s="2"/>
      <c r="L16" s="2" t="s">
        <v>36</v>
      </c>
      <c r="M16" s="7">
        <f>AVERAGE(C21:C24)</f>
        <v>0</v>
      </c>
      <c r="N16" s="7">
        <f>AVERAGE(D21:D24)</f>
        <v>208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208</v>
      </c>
      <c r="E17" s="11">
        <f t="shared" si="0"/>
        <v>208</v>
      </c>
      <c r="F17" s="8">
        <f t="shared" si="3"/>
        <v>53</v>
      </c>
      <c r="G17" s="12" t="s">
        <v>29</v>
      </c>
      <c r="H17" s="37">
        <v>0</v>
      </c>
      <c r="I17" s="10">
        <v>208</v>
      </c>
      <c r="J17" s="8">
        <f t="shared" si="1"/>
        <v>208</v>
      </c>
      <c r="K17" s="2"/>
      <c r="L17" s="2" t="s">
        <v>44</v>
      </c>
      <c r="M17" s="7">
        <f>AVERAGE(C25:C28)</f>
        <v>0</v>
      </c>
      <c r="N17" s="7">
        <f>AVERAGE(D25:D28)</f>
        <v>208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208</v>
      </c>
      <c r="E18" s="11">
        <f t="shared" si="0"/>
        <v>208</v>
      </c>
      <c r="F18" s="8">
        <f t="shared" si="3"/>
        <v>54</v>
      </c>
      <c r="G18" s="12" t="s">
        <v>31</v>
      </c>
      <c r="H18" s="37">
        <v>0</v>
      </c>
      <c r="I18" s="10">
        <v>208</v>
      </c>
      <c r="J18" s="8">
        <f t="shared" si="1"/>
        <v>208</v>
      </c>
      <c r="K18" s="2"/>
      <c r="L18" s="2" t="s">
        <v>52</v>
      </c>
      <c r="M18" s="7">
        <f>AVERAGE(C29:C32)</f>
        <v>0</v>
      </c>
      <c r="N18" s="7">
        <f>AVERAGE(D29:D32)</f>
        <v>208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208</v>
      </c>
      <c r="E19" s="11">
        <f t="shared" si="0"/>
        <v>208</v>
      </c>
      <c r="F19" s="8">
        <f t="shared" si="3"/>
        <v>55</v>
      </c>
      <c r="G19" s="12" t="s">
        <v>33</v>
      </c>
      <c r="H19" s="37">
        <v>0</v>
      </c>
      <c r="I19" s="10">
        <v>208</v>
      </c>
      <c r="J19" s="8">
        <f t="shared" si="1"/>
        <v>208</v>
      </c>
      <c r="K19" s="2"/>
      <c r="L19" s="2" t="s">
        <v>60</v>
      </c>
      <c r="M19" s="7">
        <f>AVERAGE(C33:C36)</f>
        <v>0</v>
      </c>
      <c r="N19" s="7">
        <f>AVERAGE(D33:D36)</f>
        <v>208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208</v>
      </c>
      <c r="E20" s="11">
        <f t="shared" si="0"/>
        <v>208</v>
      </c>
      <c r="F20" s="8">
        <f t="shared" si="3"/>
        <v>56</v>
      </c>
      <c r="G20" s="12" t="s">
        <v>35</v>
      </c>
      <c r="H20" s="37">
        <v>0</v>
      </c>
      <c r="I20" s="10">
        <v>208</v>
      </c>
      <c r="J20" s="8">
        <f t="shared" si="1"/>
        <v>208</v>
      </c>
      <c r="K20" s="2"/>
      <c r="L20" s="2" t="s">
        <v>68</v>
      </c>
      <c r="M20" s="7">
        <f>AVERAGE(C37:C40)</f>
        <v>0</v>
      </c>
      <c r="N20" s="7">
        <f>AVERAGE(D37:D40)</f>
        <v>208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208</v>
      </c>
      <c r="E21" s="11">
        <f t="shared" si="0"/>
        <v>208</v>
      </c>
      <c r="F21" s="8">
        <f t="shared" si="3"/>
        <v>57</v>
      </c>
      <c r="G21" s="12" t="s">
        <v>37</v>
      </c>
      <c r="H21" s="37">
        <v>0</v>
      </c>
      <c r="I21" s="10">
        <v>208</v>
      </c>
      <c r="J21" s="8">
        <f t="shared" si="1"/>
        <v>208</v>
      </c>
      <c r="K21" s="2"/>
      <c r="L21" s="2" t="s">
        <v>76</v>
      </c>
      <c r="M21" s="7">
        <f>AVERAGE(C41:C44)</f>
        <v>0</v>
      </c>
      <c r="N21" s="7">
        <f>AVERAGE(D41:D44)</f>
        <v>208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208</v>
      </c>
      <c r="E22" s="11">
        <f t="shared" si="0"/>
        <v>208</v>
      </c>
      <c r="F22" s="8">
        <f t="shared" si="3"/>
        <v>58</v>
      </c>
      <c r="G22" s="12" t="s">
        <v>39</v>
      </c>
      <c r="H22" s="37">
        <v>0</v>
      </c>
      <c r="I22" s="10">
        <v>208</v>
      </c>
      <c r="J22" s="8">
        <f t="shared" si="1"/>
        <v>208</v>
      </c>
      <c r="K22" s="2"/>
      <c r="L22" s="2" t="s">
        <v>84</v>
      </c>
      <c r="M22" s="7">
        <f>AVERAGE(C45:C48)</f>
        <v>0</v>
      </c>
      <c r="N22" s="7">
        <f>AVERAGE(D45:D48)</f>
        <v>208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208</v>
      </c>
      <c r="E23" s="11">
        <f t="shared" si="0"/>
        <v>208</v>
      </c>
      <c r="F23" s="8">
        <f t="shared" si="3"/>
        <v>59</v>
      </c>
      <c r="G23" s="12" t="s">
        <v>41</v>
      </c>
      <c r="H23" s="37">
        <v>0</v>
      </c>
      <c r="I23" s="10">
        <v>208</v>
      </c>
      <c r="J23" s="8">
        <f t="shared" si="1"/>
        <v>208</v>
      </c>
      <c r="K23" s="2"/>
      <c r="L23" s="2" t="s">
        <v>92</v>
      </c>
      <c r="M23" s="7">
        <f>AVERAGE(C49:C52)</f>
        <v>0</v>
      </c>
      <c r="N23" s="7">
        <f>AVERAGE(D49:D52)</f>
        <v>208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208</v>
      </c>
      <c r="E24" s="11">
        <f t="shared" si="0"/>
        <v>208</v>
      </c>
      <c r="F24" s="8">
        <f t="shared" si="3"/>
        <v>60</v>
      </c>
      <c r="G24" s="12" t="s">
        <v>43</v>
      </c>
      <c r="H24" s="37">
        <v>0</v>
      </c>
      <c r="I24" s="10">
        <v>208</v>
      </c>
      <c r="J24" s="8">
        <f t="shared" si="1"/>
        <v>208</v>
      </c>
      <c r="K24" s="2"/>
      <c r="L24" s="13" t="s">
        <v>100</v>
      </c>
      <c r="M24" s="7">
        <f>AVERAGE(C53:C56)</f>
        <v>0</v>
      </c>
      <c r="N24" s="7">
        <f>AVERAGE(D53:D56)</f>
        <v>208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208</v>
      </c>
      <c r="E25" s="11">
        <f t="shared" si="0"/>
        <v>208</v>
      </c>
      <c r="F25" s="8">
        <f t="shared" si="3"/>
        <v>61</v>
      </c>
      <c r="G25" s="12" t="s">
        <v>45</v>
      </c>
      <c r="H25" s="37">
        <v>0</v>
      </c>
      <c r="I25" s="10">
        <v>208</v>
      </c>
      <c r="J25" s="8">
        <f t="shared" si="1"/>
        <v>208</v>
      </c>
      <c r="K25" s="2"/>
      <c r="L25" s="16" t="s">
        <v>108</v>
      </c>
      <c r="M25" s="7">
        <f>AVERAGE(C57:C60)</f>
        <v>0</v>
      </c>
      <c r="N25" s="7">
        <f>AVERAGE(D57:D60)</f>
        <v>208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208</v>
      </c>
      <c r="E26" s="11">
        <f t="shared" si="0"/>
        <v>208</v>
      </c>
      <c r="F26" s="8">
        <f t="shared" si="3"/>
        <v>62</v>
      </c>
      <c r="G26" s="12" t="s">
        <v>47</v>
      </c>
      <c r="H26" s="37">
        <v>0</v>
      </c>
      <c r="I26" s="10">
        <v>208</v>
      </c>
      <c r="J26" s="8">
        <f t="shared" si="1"/>
        <v>208</v>
      </c>
      <c r="K26" s="2"/>
      <c r="L26" s="16" t="s">
        <v>21</v>
      </c>
      <c r="M26" s="7">
        <f>AVERAGE(H13:H16)</f>
        <v>0</v>
      </c>
      <c r="N26" s="7">
        <f>AVERAGE(I13:I16)</f>
        <v>208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208</v>
      </c>
      <c r="E27" s="11">
        <f t="shared" si="0"/>
        <v>208</v>
      </c>
      <c r="F27" s="8">
        <f t="shared" si="3"/>
        <v>63</v>
      </c>
      <c r="G27" s="12" t="s">
        <v>49</v>
      </c>
      <c r="H27" s="37">
        <v>0</v>
      </c>
      <c r="I27" s="10">
        <v>208</v>
      </c>
      <c r="J27" s="8">
        <f t="shared" si="1"/>
        <v>208</v>
      </c>
      <c r="K27" s="2"/>
      <c r="L27" s="24" t="s">
        <v>29</v>
      </c>
      <c r="M27" s="7">
        <f>AVERAGE(H17:H20)</f>
        <v>0</v>
      </c>
      <c r="N27" s="7">
        <f>AVERAGE(I17:I20)</f>
        <v>208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208</v>
      </c>
      <c r="E28" s="11">
        <f t="shared" si="0"/>
        <v>208</v>
      </c>
      <c r="F28" s="8">
        <f t="shared" si="3"/>
        <v>64</v>
      </c>
      <c r="G28" s="12" t="s">
        <v>51</v>
      </c>
      <c r="H28" s="37">
        <v>0</v>
      </c>
      <c r="I28" s="10">
        <v>208</v>
      </c>
      <c r="J28" s="8">
        <f t="shared" si="1"/>
        <v>208</v>
      </c>
      <c r="K28" s="2"/>
      <c r="L28" s="2" t="s">
        <v>37</v>
      </c>
      <c r="M28" s="7">
        <f>AVERAGE(H21:H24)</f>
        <v>0</v>
      </c>
      <c r="N28" s="7">
        <f>AVERAGE(I21:I24)</f>
        <v>208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208</v>
      </c>
      <c r="E29" s="11">
        <f t="shared" si="0"/>
        <v>208</v>
      </c>
      <c r="F29" s="8">
        <f t="shared" si="3"/>
        <v>65</v>
      </c>
      <c r="G29" s="12" t="s">
        <v>53</v>
      </c>
      <c r="H29" s="37">
        <v>0</v>
      </c>
      <c r="I29" s="10">
        <v>208</v>
      </c>
      <c r="J29" s="8">
        <f t="shared" si="1"/>
        <v>208</v>
      </c>
      <c r="K29" s="2"/>
      <c r="L29" s="2" t="s">
        <v>45</v>
      </c>
      <c r="M29" s="7">
        <f>AVERAGE(H25:H28)</f>
        <v>0</v>
      </c>
      <c r="N29" s="7">
        <f>AVERAGE(I25:I28)</f>
        <v>208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208</v>
      </c>
      <c r="E30" s="11">
        <f t="shared" si="0"/>
        <v>208</v>
      </c>
      <c r="F30" s="8">
        <f t="shared" si="3"/>
        <v>66</v>
      </c>
      <c r="G30" s="12" t="s">
        <v>55</v>
      </c>
      <c r="H30" s="37">
        <v>0</v>
      </c>
      <c r="I30" s="10">
        <v>208</v>
      </c>
      <c r="J30" s="8">
        <f t="shared" si="1"/>
        <v>208</v>
      </c>
      <c r="K30" s="2"/>
      <c r="L30" s="2" t="s">
        <v>53</v>
      </c>
      <c r="M30" s="7">
        <f>AVERAGE(H29:H32)</f>
        <v>0</v>
      </c>
      <c r="N30" s="7">
        <f>AVERAGE(I29:I32)</f>
        <v>208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208</v>
      </c>
      <c r="E31" s="11">
        <f t="shared" si="0"/>
        <v>208</v>
      </c>
      <c r="F31" s="8">
        <f t="shared" si="3"/>
        <v>67</v>
      </c>
      <c r="G31" s="12" t="s">
        <v>57</v>
      </c>
      <c r="H31" s="37">
        <v>0</v>
      </c>
      <c r="I31" s="10">
        <v>208</v>
      </c>
      <c r="J31" s="8">
        <f t="shared" si="1"/>
        <v>208</v>
      </c>
      <c r="K31" s="2"/>
      <c r="L31" s="2" t="s">
        <v>61</v>
      </c>
      <c r="M31" s="7">
        <f>AVERAGE(H33:H36)</f>
        <v>0</v>
      </c>
      <c r="N31" s="7">
        <f>AVERAGE(I33:I36)</f>
        <v>208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208</v>
      </c>
      <c r="E32" s="11">
        <f t="shared" si="0"/>
        <v>208</v>
      </c>
      <c r="F32" s="8">
        <f t="shared" si="3"/>
        <v>68</v>
      </c>
      <c r="G32" s="12" t="s">
        <v>59</v>
      </c>
      <c r="H32" s="37">
        <v>0</v>
      </c>
      <c r="I32" s="10">
        <v>208</v>
      </c>
      <c r="J32" s="8">
        <f t="shared" si="1"/>
        <v>208</v>
      </c>
      <c r="K32" s="2"/>
      <c r="L32" s="2" t="s">
        <v>69</v>
      </c>
      <c r="M32" s="7">
        <f>AVERAGE(H37:H40)</f>
        <v>0</v>
      </c>
      <c r="N32" s="7">
        <f>AVERAGE(I37:I40)</f>
        <v>208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208</v>
      </c>
      <c r="E33" s="11">
        <f t="shared" si="0"/>
        <v>208</v>
      </c>
      <c r="F33" s="8">
        <f t="shared" si="3"/>
        <v>69</v>
      </c>
      <c r="G33" s="12" t="s">
        <v>61</v>
      </c>
      <c r="H33" s="37">
        <v>0</v>
      </c>
      <c r="I33" s="10">
        <v>208</v>
      </c>
      <c r="J33" s="8">
        <f t="shared" si="1"/>
        <v>208</v>
      </c>
      <c r="K33" s="2"/>
      <c r="L33" s="2" t="s">
        <v>77</v>
      </c>
      <c r="M33" s="7">
        <f>AVERAGE(H41:H44)</f>
        <v>0</v>
      </c>
      <c r="N33" s="7">
        <f>AVERAGE(I41:I44)</f>
        <v>208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208</v>
      </c>
      <c r="E34" s="11">
        <f t="shared" si="0"/>
        <v>208</v>
      </c>
      <c r="F34" s="8">
        <f t="shared" si="3"/>
        <v>70</v>
      </c>
      <c r="G34" s="12" t="s">
        <v>63</v>
      </c>
      <c r="H34" s="37">
        <v>0</v>
      </c>
      <c r="I34" s="10">
        <v>208</v>
      </c>
      <c r="J34" s="8">
        <f t="shared" si="1"/>
        <v>208</v>
      </c>
      <c r="K34" s="2"/>
      <c r="L34" s="2" t="s">
        <v>85</v>
      </c>
      <c r="M34" s="7">
        <f>AVERAGE(H45:H48)</f>
        <v>0</v>
      </c>
      <c r="N34" s="7">
        <f>AVERAGE(I45:I48)</f>
        <v>208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208</v>
      </c>
      <c r="E35" s="11">
        <f t="shared" si="0"/>
        <v>208</v>
      </c>
      <c r="F35" s="8">
        <f t="shared" si="3"/>
        <v>71</v>
      </c>
      <c r="G35" s="12" t="s">
        <v>65</v>
      </c>
      <c r="H35" s="37">
        <v>0</v>
      </c>
      <c r="I35" s="10">
        <v>208</v>
      </c>
      <c r="J35" s="8">
        <f t="shared" si="1"/>
        <v>208</v>
      </c>
      <c r="K35" s="2"/>
      <c r="L35" s="2" t="s">
        <v>93</v>
      </c>
      <c r="M35" s="7">
        <f>AVERAGE(H49:H52)</f>
        <v>0</v>
      </c>
      <c r="N35" s="7">
        <f>AVERAGE(I49:I52)</f>
        <v>208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208</v>
      </c>
      <c r="E36" s="11">
        <f t="shared" si="0"/>
        <v>208</v>
      </c>
      <c r="F36" s="8">
        <f t="shared" si="3"/>
        <v>72</v>
      </c>
      <c r="G36" s="12" t="s">
        <v>67</v>
      </c>
      <c r="H36" s="37">
        <v>0</v>
      </c>
      <c r="I36" s="10">
        <v>208</v>
      </c>
      <c r="J36" s="8">
        <f t="shared" si="1"/>
        <v>208</v>
      </c>
      <c r="K36" s="2"/>
      <c r="L36" s="103" t="s">
        <v>101</v>
      </c>
      <c r="M36" s="7">
        <f>AVERAGE(H53:H56)</f>
        <v>0</v>
      </c>
      <c r="N36" s="7">
        <f>AVERAGE(I53:I56)</f>
        <v>208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208</v>
      </c>
      <c r="E37" s="11">
        <f t="shared" si="0"/>
        <v>208</v>
      </c>
      <c r="F37" s="8">
        <v>73</v>
      </c>
      <c r="G37" s="12" t="s">
        <v>69</v>
      </c>
      <c r="H37" s="37">
        <v>0</v>
      </c>
      <c r="I37" s="10">
        <v>208</v>
      </c>
      <c r="J37" s="8">
        <f t="shared" si="1"/>
        <v>208</v>
      </c>
      <c r="K37" s="2"/>
      <c r="L37" s="103" t="s">
        <v>109</v>
      </c>
      <c r="M37" s="7">
        <f>AVERAGE(H57:H60)</f>
        <v>0</v>
      </c>
      <c r="N37" s="7">
        <f>AVERAGE(I57:I60)</f>
        <v>208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208</v>
      </c>
      <c r="E38" s="8">
        <f t="shared" si="0"/>
        <v>208</v>
      </c>
      <c r="F38" s="8">
        <f t="shared" ref="F38:F60" si="5">F37+1</f>
        <v>74</v>
      </c>
      <c r="G38" s="12" t="s">
        <v>71</v>
      </c>
      <c r="H38" s="37">
        <v>0</v>
      </c>
      <c r="I38" s="10">
        <v>208</v>
      </c>
      <c r="J38" s="8">
        <f t="shared" si="1"/>
        <v>208</v>
      </c>
      <c r="K38" s="2"/>
      <c r="L38" s="103" t="s">
        <v>295</v>
      </c>
      <c r="M38" s="103">
        <f>AVERAGE(M14:M37)</f>
        <v>0</v>
      </c>
      <c r="N38" s="103">
        <f>AVERAGE(N14:N37)</f>
        <v>208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208</v>
      </c>
      <c r="E39" s="8">
        <f t="shared" si="0"/>
        <v>208</v>
      </c>
      <c r="F39" s="8">
        <f t="shared" si="5"/>
        <v>75</v>
      </c>
      <c r="G39" s="12" t="s">
        <v>73</v>
      </c>
      <c r="H39" s="37">
        <v>0</v>
      </c>
      <c r="I39" s="10">
        <v>208</v>
      </c>
      <c r="J39" s="8">
        <f t="shared" si="1"/>
        <v>208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208</v>
      </c>
      <c r="E40" s="8">
        <f t="shared" si="0"/>
        <v>208</v>
      </c>
      <c r="F40" s="8">
        <f t="shared" si="5"/>
        <v>76</v>
      </c>
      <c r="G40" s="12" t="s">
        <v>75</v>
      </c>
      <c r="H40" s="37">
        <v>0</v>
      </c>
      <c r="I40" s="10">
        <v>208</v>
      </c>
      <c r="J40" s="8">
        <f t="shared" si="1"/>
        <v>208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208</v>
      </c>
      <c r="E41" s="8">
        <f t="shared" si="0"/>
        <v>208</v>
      </c>
      <c r="F41" s="8">
        <f t="shared" si="5"/>
        <v>77</v>
      </c>
      <c r="G41" s="12" t="s">
        <v>77</v>
      </c>
      <c r="H41" s="37">
        <v>0</v>
      </c>
      <c r="I41" s="10">
        <v>208</v>
      </c>
      <c r="J41" s="8">
        <f t="shared" si="1"/>
        <v>208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208</v>
      </c>
      <c r="E42" s="8">
        <f t="shared" si="0"/>
        <v>208</v>
      </c>
      <c r="F42" s="8">
        <f t="shared" si="5"/>
        <v>78</v>
      </c>
      <c r="G42" s="12" t="s">
        <v>79</v>
      </c>
      <c r="H42" s="37">
        <v>0</v>
      </c>
      <c r="I42" s="10">
        <v>208</v>
      </c>
      <c r="J42" s="8">
        <f t="shared" si="1"/>
        <v>208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208</v>
      </c>
      <c r="E43" s="8">
        <f t="shared" si="0"/>
        <v>208</v>
      </c>
      <c r="F43" s="8">
        <f t="shared" si="5"/>
        <v>79</v>
      </c>
      <c r="G43" s="12" t="s">
        <v>81</v>
      </c>
      <c r="H43" s="37">
        <v>0</v>
      </c>
      <c r="I43" s="10">
        <v>208</v>
      </c>
      <c r="J43" s="8">
        <f t="shared" si="1"/>
        <v>208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208</v>
      </c>
      <c r="E44" s="8">
        <f t="shared" si="0"/>
        <v>208</v>
      </c>
      <c r="F44" s="8">
        <f t="shared" si="5"/>
        <v>80</v>
      </c>
      <c r="G44" s="12" t="s">
        <v>83</v>
      </c>
      <c r="H44" s="37">
        <v>0</v>
      </c>
      <c r="I44" s="10">
        <v>208</v>
      </c>
      <c r="J44" s="8">
        <f t="shared" si="1"/>
        <v>208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208</v>
      </c>
      <c r="E45" s="8">
        <f t="shared" si="0"/>
        <v>208</v>
      </c>
      <c r="F45" s="8">
        <f t="shared" si="5"/>
        <v>81</v>
      </c>
      <c r="G45" s="12" t="s">
        <v>85</v>
      </c>
      <c r="H45" s="37">
        <v>0</v>
      </c>
      <c r="I45" s="10">
        <v>208</v>
      </c>
      <c r="J45" s="8">
        <f t="shared" si="1"/>
        <v>208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208</v>
      </c>
      <c r="E46" s="8">
        <f t="shared" si="0"/>
        <v>208</v>
      </c>
      <c r="F46" s="8">
        <f t="shared" si="5"/>
        <v>82</v>
      </c>
      <c r="G46" s="12" t="s">
        <v>87</v>
      </c>
      <c r="H46" s="37">
        <v>0</v>
      </c>
      <c r="I46" s="10">
        <v>208</v>
      </c>
      <c r="J46" s="8">
        <f t="shared" si="1"/>
        <v>208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208</v>
      </c>
      <c r="E47" s="8">
        <f t="shared" si="0"/>
        <v>208</v>
      </c>
      <c r="F47" s="8">
        <f t="shared" si="5"/>
        <v>83</v>
      </c>
      <c r="G47" s="12" t="s">
        <v>89</v>
      </c>
      <c r="H47" s="37">
        <v>0</v>
      </c>
      <c r="I47" s="10">
        <v>208</v>
      </c>
      <c r="J47" s="8">
        <f t="shared" si="1"/>
        <v>208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208</v>
      </c>
      <c r="E48" s="8">
        <f t="shared" si="0"/>
        <v>208</v>
      </c>
      <c r="F48" s="8">
        <f t="shared" si="5"/>
        <v>84</v>
      </c>
      <c r="G48" s="12" t="s">
        <v>91</v>
      </c>
      <c r="H48" s="37">
        <v>0</v>
      </c>
      <c r="I48" s="10">
        <v>208</v>
      </c>
      <c r="J48" s="8">
        <f t="shared" si="1"/>
        <v>208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208</v>
      </c>
      <c r="E49" s="8">
        <f t="shared" si="0"/>
        <v>208</v>
      </c>
      <c r="F49" s="8">
        <f t="shared" si="5"/>
        <v>85</v>
      </c>
      <c r="G49" s="12" t="s">
        <v>93</v>
      </c>
      <c r="H49" s="37">
        <v>0</v>
      </c>
      <c r="I49" s="10">
        <v>208</v>
      </c>
      <c r="J49" s="8">
        <f t="shared" si="1"/>
        <v>208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208</v>
      </c>
      <c r="E50" s="8">
        <f t="shared" si="0"/>
        <v>208</v>
      </c>
      <c r="F50" s="8">
        <f t="shared" si="5"/>
        <v>86</v>
      </c>
      <c r="G50" s="12" t="s">
        <v>95</v>
      </c>
      <c r="H50" s="37">
        <v>0</v>
      </c>
      <c r="I50" s="10">
        <v>208</v>
      </c>
      <c r="J50" s="8">
        <f t="shared" si="1"/>
        <v>208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208</v>
      </c>
      <c r="E51" s="8">
        <f t="shared" si="0"/>
        <v>208</v>
      </c>
      <c r="F51" s="8">
        <f t="shared" si="5"/>
        <v>87</v>
      </c>
      <c r="G51" s="12" t="s">
        <v>97</v>
      </c>
      <c r="H51" s="37">
        <v>0</v>
      </c>
      <c r="I51" s="10">
        <v>208</v>
      </c>
      <c r="J51" s="8">
        <f t="shared" si="1"/>
        <v>208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208</v>
      </c>
      <c r="E52" s="8">
        <f t="shared" si="0"/>
        <v>208</v>
      </c>
      <c r="F52" s="8">
        <f t="shared" si="5"/>
        <v>88</v>
      </c>
      <c r="G52" s="12" t="s">
        <v>99</v>
      </c>
      <c r="H52" s="37">
        <v>0</v>
      </c>
      <c r="I52" s="10">
        <v>208</v>
      </c>
      <c r="J52" s="8">
        <f t="shared" si="1"/>
        <v>208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208</v>
      </c>
      <c r="E53" s="8">
        <f t="shared" si="0"/>
        <v>208</v>
      </c>
      <c r="F53" s="8">
        <f t="shared" si="5"/>
        <v>89</v>
      </c>
      <c r="G53" s="12" t="s">
        <v>101</v>
      </c>
      <c r="H53" s="37">
        <v>0</v>
      </c>
      <c r="I53" s="10">
        <v>208</v>
      </c>
      <c r="J53" s="8">
        <f t="shared" si="1"/>
        <v>208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208</v>
      </c>
      <c r="E54" s="8">
        <f t="shared" si="0"/>
        <v>208</v>
      </c>
      <c r="F54" s="8">
        <f t="shared" si="5"/>
        <v>90</v>
      </c>
      <c r="G54" s="12" t="s">
        <v>103</v>
      </c>
      <c r="H54" s="37">
        <v>0</v>
      </c>
      <c r="I54" s="10">
        <v>208</v>
      </c>
      <c r="J54" s="8">
        <f t="shared" si="1"/>
        <v>208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208</v>
      </c>
      <c r="E55" s="8">
        <f t="shared" si="0"/>
        <v>208</v>
      </c>
      <c r="F55" s="8">
        <f t="shared" si="5"/>
        <v>91</v>
      </c>
      <c r="G55" s="12" t="s">
        <v>105</v>
      </c>
      <c r="H55" s="37">
        <v>0</v>
      </c>
      <c r="I55" s="10">
        <v>208</v>
      </c>
      <c r="J55" s="8">
        <f t="shared" si="1"/>
        <v>208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208</v>
      </c>
      <c r="E56" s="8">
        <f t="shared" si="0"/>
        <v>208</v>
      </c>
      <c r="F56" s="8">
        <f t="shared" si="5"/>
        <v>92</v>
      </c>
      <c r="G56" s="12" t="s">
        <v>107</v>
      </c>
      <c r="H56" s="37">
        <v>0</v>
      </c>
      <c r="I56" s="10">
        <v>208</v>
      </c>
      <c r="J56" s="8">
        <f t="shared" si="1"/>
        <v>208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208</v>
      </c>
      <c r="E57" s="8">
        <f t="shared" si="0"/>
        <v>208</v>
      </c>
      <c r="F57" s="8">
        <f t="shared" si="5"/>
        <v>93</v>
      </c>
      <c r="G57" s="12" t="s">
        <v>109</v>
      </c>
      <c r="H57" s="37">
        <v>0</v>
      </c>
      <c r="I57" s="10">
        <v>208</v>
      </c>
      <c r="J57" s="8">
        <f t="shared" si="1"/>
        <v>208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208</v>
      </c>
      <c r="E58" s="8">
        <f t="shared" si="0"/>
        <v>208</v>
      </c>
      <c r="F58" s="8">
        <f t="shared" si="5"/>
        <v>94</v>
      </c>
      <c r="G58" s="12" t="s">
        <v>111</v>
      </c>
      <c r="H58" s="37">
        <v>0</v>
      </c>
      <c r="I58" s="10">
        <v>208</v>
      </c>
      <c r="J58" s="8">
        <f t="shared" si="1"/>
        <v>208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208</v>
      </c>
      <c r="E59" s="17">
        <f t="shared" si="0"/>
        <v>208</v>
      </c>
      <c r="F59" s="17">
        <f t="shared" si="5"/>
        <v>95</v>
      </c>
      <c r="G59" s="18" t="s">
        <v>113</v>
      </c>
      <c r="H59" s="37">
        <v>0</v>
      </c>
      <c r="I59" s="10">
        <v>208</v>
      </c>
      <c r="J59" s="17">
        <f t="shared" si="1"/>
        <v>208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208</v>
      </c>
      <c r="E60" s="17">
        <f t="shared" si="0"/>
        <v>208</v>
      </c>
      <c r="F60" s="17">
        <f t="shared" si="5"/>
        <v>96</v>
      </c>
      <c r="G60" s="18" t="s">
        <v>115</v>
      </c>
      <c r="H60" s="37">
        <v>0</v>
      </c>
      <c r="I60" s="10">
        <v>208</v>
      </c>
      <c r="J60" s="17">
        <f t="shared" si="1"/>
        <v>208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211</v>
      </c>
      <c r="F63" s="120"/>
      <c r="G63" s="121"/>
      <c r="H63" s="21">
        <v>0</v>
      </c>
      <c r="I63" s="21">
        <v>5.7039999999999997</v>
      </c>
      <c r="J63" s="21">
        <f>H63+I63</f>
        <v>5.7039999999999997</v>
      </c>
      <c r="K63" s="2"/>
      <c r="L63" s="22">
        <v>13.5</v>
      </c>
      <c r="M63" s="32">
        <f>L63/1000</f>
        <v>1.35E-2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212</v>
      </c>
      <c r="F64" s="123"/>
      <c r="G64" s="124"/>
      <c r="H64" s="36">
        <f>K81</f>
        <v>0</v>
      </c>
      <c r="I64" s="36">
        <f>L81</f>
        <v>1.35E-2</v>
      </c>
      <c r="J64" s="36">
        <f>H64+I64</f>
        <v>1.35E-2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213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1.6E-2</v>
      </c>
      <c r="N66" s="28">
        <v>0.60899999999999999</v>
      </c>
      <c r="O66" s="29">
        <f>M66+N66</f>
        <v>0.625</v>
      </c>
      <c r="P66" s="29">
        <f>O66/J63*100</f>
        <v>10.957223001402525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5.0564999999999998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0.2106875</v>
      </c>
      <c r="O68" s="23"/>
      <c r="P68" s="32">
        <f>M68+N68</f>
        <v>0.2106875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210.6875</v>
      </c>
      <c r="O69" s="23"/>
      <c r="P69" s="29">
        <f>M69+N69</f>
        <v>210.6875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70"/>
      <c r="F71" s="2"/>
      <c r="G71" s="2"/>
      <c r="H71" s="2"/>
      <c r="I71" s="2"/>
      <c r="J71" s="7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2.6499999999999999E-2</v>
      </c>
      <c r="M80" s="32">
        <f>K80+L80</f>
        <v>2.6499999999999999E-2</v>
      </c>
      <c r="N80" s="32">
        <f>M80-M63</f>
        <v>1.2999999999999999E-2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1.35E-2</v>
      </c>
      <c r="M81" s="32">
        <f>K81+L81</f>
        <v>1.35E-2</v>
      </c>
      <c r="N81" s="32">
        <f>N80/2</f>
        <v>6.4999999999999997E-3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10" workbookViewId="0">
      <selection activeCell="L11" sqref="L11:N38"/>
    </sheetView>
  </sheetViews>
  <sheetFormatPr defaultColWidth="14.42578125" defaultRowHeight="15" x14ac:dyDescent="0.25"/>
  <cols>
    <col min="1" max="1" width="10.5703125" style="73" customWidth="1"/>
    <col min="2" max="2" width="18.5703125" style="73" customWidth="1"/>
    <col min="3" max="4" width="12.7109375" style="73" customWidth="1"/>
    <col min="5" max="5" width="14.7109375" style="73" customWidth="1"/>
    <col min="6" max="6" width="12.42578125" style="73" customWidth="1"/>
    <col min="7" max="7" width="15.140625" style="73" customWidth="1"/>
    <col min="8" max="9" width="12.7109375" style="73" customWidth="1"/>
    <col min="10" max="10" width="15" style="73" customWidth="1"/>
    <col min="11" max="11" width="9.140625" style="73" customWidth="1"/>
    <col min="12" max="12" width="13" style="73" customWidth="1"/>
    <col min="13" max="13" width="12.7109375" style="73" customWidth="1"/>
    <col min="14" max="14" width="14.28515625" style="73" customWidth="1"/>
    <col min="15" max="15" width="7.85546875" style="73" customWidth="1"/>
    <col min="16" max="17" width="9.140625" style="73" customWidth="1"/>
    <col min="18" max="16384" width="14.42578125" style="73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214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225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215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205</v>
      </c>
      <c r="E13" s="11">
        <f t="shared" ref="E13:E60" si="0">SUM(C13,D13)</f>
        <v>205</v>
      </c>
      <c r="F13" s="8">
        <v>49</v>
      </c>
      <c r="G13" s="12" t="s">
        <v>21</v>
      </c>
      <c r="H13" s="37">
        <v>0</v>
      </c>
      <c r="I13" s="10">
        <v>205</v>
      </c>
      <c r="J13" s="8">
        <f t="shared" ref="J13:J60" si="1">SUM(H13,I13)</f>
        <v>205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205</v>
      </c>
      <c r="E14" s="11">
        <f t="shared" si="0"/>
        <v>205</v>
      </c>
      <c r="F14" s="8">
        <f t="shared" ref="F14:F36" si="3">F13+1</f>
        <v>50</v>
      </c>
      <c r="G14" s="12" t="s">
        <v>23</v>
      </c>
      <c r="H14" s="37">
        <v>0</v>
      </c>
      <c r="I14" s="10">
        <v>205</v>
      </c>
      <c r="J14" s="8">
        <f t="shared" si="1"/>
        <v>205</v>
      </c>
      <c r="K14" s="2"/>
      <c r="L14" s="2" t="s">
        <v>20</v>
      </c>
      <c r="M14" s="7">
        <f>AVERAGE(C13:C16)</f>
        <v>0</v>
      </c>
      <c r="N14" s="7">
        <f>AVERAGE(D13:D16)</f>
        <v>205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205</v>
      </c>
      <c r="E15" s="11">
        <f t="shared" si="0"/>
        <v>205</v>
      </c>
      <c r="F15" s="8">
        <f t="shared" si="3"/>
        <v>51</v>
      </c>
      <c r="G15" s="12" t="s">
        <v>25</v>
      </c>
      <c r="H15" s="37">
        <v>0</v>
      </c>
      <c r="I15" s="10">
        <v>205</v>
      </c>
      <c r="J15" s="8">
        <f t="shared" si="1"/>
        <v>205</v>
      </c>
      <c r="K15" s="2"/>
      <c r="L15" s="2" t="s">
        <v>28</v>
      </c>
      <c r="M15" s="7">
        <f>AVERAGE(C17:C20)</f>
        <v>0</v>
      </c>
      <c r="N15" s="7">
        <f>AVERAGE(D17:D20)</f>
        <v>205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205</v>
      </c>
      <c r="E16" s="11">
        <f t="shared" si="0"/>
        <v>205</v>
      </c>
      <c r="F16" s="8">
        <f t="shared" si="3"/>
        <v>52</v>
      </c>
      <c r="G16" s="12" t="s">
        <v>27</v>
      </c>
      <c r="H16" s="37">
        <v>0</v>
      </c>
      <c r="I16" s="10">
        <v>205</v>
      </c>
      <c r="J16" s="8">
        <f t="shared" si="1"/>
        <v>205</v>
      </c>
      <c r="K16" s="2"/>
      <c r="L16" s="2" t="s">
        <v>36</v>
      </c>
      <c r="M16" s="7">
        <f>AVERAGE(C21:C24)</f>
        <v>0</v>
      </c>
      <c r="N16" s="7">
        <f>AVERAGE(D21:D24)</f>
        <v>205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205</v>
      </c>
      <c r="E17" s="11">
        <f t="shared" si="0"/>
        <v>205</v>
      </c>
      <c r="F17" s="8">
        <f t="shared" si="3"/>
        <v>53</v>
      </c>
      <c r="G17" s="12" t="s">
        <v>29</v>
      </c>
      <c r="H17" s="37">
        <v>0</v>
      </c>
      <c r="I17" s="10">
        <v>205</v>
      </c>
      <c r="J17" s="8">
        <f t="shared" si="1"/>
        <v>205</v>
      </c>
      <c r="K17" s="2"/>
      <c r="L17" s="2" t="s">
        <v>44</v>
      </c>
      <c r="M17" s="7">
        <f>AVERAGE(C25:C28)</f>
        <v>0</v>
      </c>
      <c r="N17" s="7">
        <f>AVERAGE(D25:D28)</f>
        <v>205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205</v>
      </c>
      <c r="E18" s="11">
        <f t="shared" si="0"/>
        <v>205</v>
      </c>
      <c r="F18" s="8">
        <f t="shared" si="3"/>
        <v>54</v>
      </c>
      <c r="G18" s="12" t="s">
        <v>31</v>
      </c>
      <c r="H18" s="37">
        <v>0</v>
      </c>
      <c r="I18" s="10">
        <v>205</v>
      </c>
      <c r="J18" s="8">
        <f t="shared" si="1"/>
        <v>205</v>
      </c>
      <c r="K18" s="2"/>
      <c r="L18" s="2" t="s">
        <v>52</v>
      </c>
      <c r="M18" s="7">
        <f>AVERAGE(C29:C32)</f>
        <v>0</v>
      </c>
      <c r="N18" s="7">
        <f>AVERAGE(D29:D32)</f>
        <v>205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205</v>
      </c>
      <c r="E19" s="11">
        <f t="shared" si="0"/>
        <v>205</v>
      </c>
      <c r="F19" s="8">
        <f t="shared" si="3"/>
        <v>55</v>
      </c>
      <c r="G19" s="12" t="s">
        <v>33</v>
      </c>
      <c r="H19" s="37">
        <v>0</v>
      </c>
      <c r="I19" s="10">
        <v>205</v>
      </c>
      <c r="J19" s="8">
        <f t="shared" si="1"/>
        <v>205</v>
      </c>
      <c r="K19" s="2"/>
      <c r="L19" s="2" t="s">
        <v>60</v>
      </c>
      <c r="M19" s="7">
        <f>AVERAGE(C33:C36)</f>
        <v>0</v>
      </c>
      <c r="N19" s="7">
        <f>AVERAGE(D33:D36)</f>
        <v>205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205</v>
      </c>
      <c r="E20" s="11">
        <f t="shared" si="0"/>
        <v>205</v>
      </c>
      <c r="F20" s="8">
        <f t="shared" si="3"/>
        <v>56</v>
      </c>
      <c r="G20" s="12" t="s">
        <v>35</v>
      </c>
      <c r="H20" s="37">
        <v>0</v>
      </c>
      <c r="I20" s="10">
        <v>205</v>
      </c>
      <c r="J20" s="8">
        <f t="shared" si="1"/>
        <v>205</v>
      </c>
      <c r="K20" s="2"/>
      <c r="L20" s="2" t="s">
        <v>68</v>
      </c>
      <c r="M20" s="7">
        <f>AVERAGE(C37:C40)</f>
        <v>0</v>
      </c>
      <c r="N20" s="7">
        <f>AVERAGE(D37:D40)</f>
        <v>205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205</v>
      </c>
      <c r="E21" s="11">
        <f t="shared" si="0"/>
        <v>205</v>
      </c>
      <c r="F21" s="8">
        <f t="shared" si="3"/>
        <v>57</v>
      </c>
      <c r="G21" s="12" t="s">
        <v>37</v>
      </c>
      <c r="H21" s="37">
        <v>0</v>
      </c>
      <c r="I21" s="10">
        <v>205</v>
      </c>
      <c r="J21" s="8">
        <f t="shared" si="1"/>
        <v>205</v>
      </c>
      <c r="K21" s="2"/>
      <c r="L21" s="2" t="s">
        <v>76</v>
      </c>
      <c r="M21" s="7">
        <f>AVERAGE(C41:C44)</f>
        <v>0</v>
      </c>
      <c r="N21" s="7">
        <f>AVERAGE(D41:D44)</f>
        <v>205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205</v>
      </c>
      <c r="E22" s="11">
        <f t="shared" si="0"/>
        <v>205</v>
      </c>
      <c r="F22" s="8">
        <f t="shared" si="3"/>
        <v>58</v>
      </c>
      <c r="G22" s="12" t="s">
        <v>39</v>
      </c>
      <c r="H22" s="37">
        <v>0</v>
      </c>
      <c r="I22" s="10">
        <v>205</v>
      </c>
      <c r="J22" s="8">
        <f t="shared" si="1"/>
        <v>205</v>
      </c>
      <c r="K22" s="2"/>
      <c r="L22" s="2" t="s">
        <v>84</v>
      </c>
      <c r="M22" s="7">
        <f>AVERAGE(C45:C48)</f>
        <v>0</v>
      </c>
      <c r="N22" s="7">
        <f>AVERAGE(D45:D48)</f>
        <v>205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205</v>
      </c>
      <c r="E23" s="11">
        <f t="shared" si="0"/>
        <v>205</v>
      </c>
      <c r="F23" s="8">
        <f t="shared" si="3"/>
        <v>59</v>
      </c>
      <c r="G23" s="12" t="s">
        <v>41</v>
      </c>
      <c r="H23" s="37">
        <v>0</v>
      </c>
      <c r="I23" s="10">
        <v>205</v>
      </c>
      <c r="J23" s="8">
        <f t="shared" si="1"/>
        <v>205</v>
      </c>
      <c r="K23" s="2"/>
      <c r="L23" s="2" t="s">
        <v>92</v>
      </c>
      <c r="M23" s="7">
        <f>AVERAGE(C49:C52)</f>
        <v>0</v>
      </c>
      <c r="N23" s="7">
        <f>AVERAGE(D49:D52)</f>
        <v>205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205</v>
      </c>
      <c r="E24" s="11">
        <f t="shared" si="0"/>
        <v>205</v>
      </c>
      <c r="F24" s="8">
        <f t="shared" si="3"/>
        <v>60</v>
      </c>
      <c r="G24" s="12" t="s">
        <v>43</v>
      </c>
      <c r="H24" s="37">
        <v>0</v>
      </c>
      <c r="I24" s="10">
        <v>205</v>
      </c>
      <c r="J24" s="8">
        <f t="shared" si="1"/>
        <v>205</v>
      </c>
      <c r="K24" s="2"/>
      <c r="L24" s="13" t="s">
        <v>100</v>
      </c>
      <c r="M24" s="7">
        <f>AVERAGE(C53:C56)</f>
        <v>0</v>
      </c>
      <c r="N24" s="7">
        <f>AVERAGE(D53:D56)</f>
        <v>205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205</v>
      </c>
      <c r="E25" s="11">
        <f t="shared" si="0"/>
        <v>205</v>
      </c>
      <c r="F25" s="8">
        <f t="shared" si="3"/>
        <v>61</v>
      </c>
      <c r="G25" s="12" t="s">
        <v>45</v>
      </c>
      <c r="H25" s="37">
        <v>0</v>
      </c>
      <c r="I25" s="10">
        <v>205</v>
      </c>
      <c r="J25" s="8">
        <f t="shared" si="1"/>
        <v>205</v>
      </c>
      <c r="K25" s="2"/>
      <c r="L25" s="16" t="s">
        <v>108</v>
      </c>
      <c r="M25" s="7">
        <f>AVERAGE(C57:C60)</f>
        <v>0</v>
      </c>
      <c r="N25" s="7">
        <f>AVERAGE(D57:D60)</f>
        <v>205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205</v>
      </c>
      <c r="E26" s="11">
        <f t="shared" si="0"/>
        <v>205</v>
      </c>
      <c r="F26" s="8">
        <f t="shared" si="3"/>
        <v>62</v>
      </c>
      <c r="G26" s="12" t="s">
        <v>47</v>
      </c>
      <c r="H26" s="37">
        <v>0</v>
      </c>
      <c r="I26" s="10">
        <v>205</v>
      </c>
      <c r="J26" s="8">
        <f t="shared" si="1"/>
        <v>205</v>
      </c>
      <c r="K26" s="2"/>
      <c r="L26" s="16" t="s">
        <v>21</v>
      </c>
      <c r="M26" s="7">
        <f>AVERAGE(H13:H16)</f>
        <v>0</v>
      </c>
      <c r="N26" s="7">
        <f>AVERAGE(I13:I16)</f>
        <v>205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205</v>
      </c>
      <c r="E27" s="11">
        <f t="shared" si="0"/>
        <v>205</v>
      </c>
      <c r="F27" s="8">
        <f t="shared" si="3"/>
        <v>63</v>
      </c>
      <c r="G27" s="12" t="s">
        <v>49</v>
      </c>
      <c r="H27" s="37">
        <v>0</v>
      </c>
      <c r="I27" s="10">
        <v>205</v>
      </c>
      <c r="J27" s="8">
        <f t="shared" si="1"/>
        <v>205</v>
      </c>
      <c r="K27" s="2"/>
      <c r="L27" s="24" t="s">
        <v>29</v>
      </c>
      <c r="M27" s="7">
        <f>AVERAGE(H17:H20)</f>
        <v>0</v>
      </c>
      <c r="N27" s="7">
        <f>AVERAGE(I17:I20)</f>
        <v>205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205</v>
      </c>
      <c r="E28" s="11">
        <f t="shared" si="0"/>
        <v>205</v>
      </c>
      <c r="F28" s="8">
        <f t="shared" si="3"/>
        <v>64</v>
      </c>
      <c r="G28" s="12" t="s">
        <v>51</v>
      </c>
      <c r="H28" s="37">
        <v>0</v>
      </c>
      <c r="I28" s="10">
        <v>205</v>
      </c>
      <c r="J28" s="8">
        <f t="shared" si="1"/>
        <v>205</v>
      </c>
      <c r="K28" s="2"/>
      <c r="L28" s="2" t="s">
        <v>37</v>
      </c>
      <c r="M28" s="7">
        <f>AVERAGE(H21:H24)</f>
        <v>0</v>
      </c>
      <c r="N28" s="7">
        <f>AVERAGE(I21:I24)</f>
        <v>205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205</v>
      </c>
      <c r="E29" s="11">
        <f t="shared" si="0"/>
        <v>205</v>
      </c>
      <c r="F29" s="8">
        <f t="shared" si="3"/>
        <v>65</v>
      </c>
      <c r="G29" s="12" t="s">
        <v>53</v>
      </c>
      <c r="H29" s="37">
        <v>0</v>
      </c>
      <c r="I29" s="10">
        <v>205</v>
      </c>
      <c r="J29" s="8">
        <f t="shared" si="1"/>
        <v>205</v>
      </c>
      <c r="K29" s="2"/>
      <c r="L29" s="2" t="s">
        <v>45</v>
      </c>
      <c r="M29" s="7">
        <f>AVERAGE(H25:H28)</f>
        <v>0</v>
      </c>
      <c r="N29" s="7">
        <f>AVERAGE(I25:I28)</f>
        <v>205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205</v>
      </c>
      <c r="E30" s="11">
        <f t="shared" si="0"/>
        <v>205</v>
      </c>
      <c r="F30" s="8">
        <f t="shared" si="3"/>
        <v>66</v>
      </c>
      <c r="G30" s="12" t="s">
        <v>55</v>
      </c>
      <c r="H30" s="37">
        <v>0</v>
      </c>
      <c r="I30" s="10">
        <v>205</v>
      </c>
      <c r="J30" s="8">
        <f t="shared" si="1"/>
        <v>205</v>
      </c>
      <c r="K30" s="2"/>
      <c r="L30" s="2" t="s">
        <v>53</v>
      </c>
      <c r="M30" s="7">
        <f>AVERAGE(H29:H32)</f>
        <v>0</v>
      </c>
      <c r="N30" s="7">
        <f>AVERAGE(I29:I32)</f>
        <v>205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205</v>
      </c>
      <c r="E31" s="11">
        <f t="shared" si="0"/>
        <v>205</v>
      </c>
      <c r="F31" s="8">
        <f t="shared" si="3"/>
        <v>67</v>
      </c>
      <c r="G31" s="12" t="s">
        <v>57</v>
      </c>
      <c r="H31" s="37">
        <v>0</v>
      </c>
      <c r="I31" s="10">
        <v>205</v>
      </c>
      <c r="J31" s="8">
        <f t="shared" si="1"/>
        <v>205</v>
      </c>
      <c r="K31" s="2"/>
      <c r="L31" s="2" t="s">
        <v>61</v>
      </c>
      <c r="M31" s="7">
        <f>AVERAGE(H33:H36)</f>
        <v>0</v>
      </c>
      <c r="N31" s="7">
        <f>AVERAGE(I33:I36)</f>
        <v>205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205</v>
      </c>
      <c r="E32" s="11">
        <f t="shared" si="0"/>
        <v>205</v>
      </c>
      <c r="F32" s="8">
        <f t="shared" si="3"/>
        <v>68</v>
      </c>
      <c r="G32" s="12" t="s">
        <v>59</v>
      </c>
      <c r="H32" s="37">
        <v>0</v>
      </c>
      <c r="I32" s="10">
        <v>205</v>
      </c>
      <c r="J32" s="8">
        <f t="shared" si="1"/>
        <v>205</v>
      </c>
      <c r="K32" s="2"/>
      <c r="L32" s="2" t="s">
        <v>69</v>
      </c>
      <c r="M32" s="7">
        <f>AVERAGE(H37:H40)</f>
        <v>0</v>
      </c>
      <c r="N32" s="7">
        <f>AVERAGE(I37:I40)</f>
        <v>205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205</v>
      </c>
      <c r="E33" s="11">
        <f t="shared" si="0"/>
        <v>205</v>
      </c>
      <c r="F33" s="8">
        <f t="shared" si="3"/>
        <v>69</v>
      </c>
      <c r="G33" s="12" t="s">
        <v>61</v>
      </c>
      <c r="H33" s="37">
        <v>0</v>
      </c>
      <c r="I33" s="10">
        <v>205</v>
      </c>
      <c r="J33" s="8">
        <f t="shared" si="1"/>
        <v>205</v>
      </c>
      <c r="K33" s="2"/>
      <c r="L33" s="2" t="s">
        <v>77</v>
      </c>
      <c r="M33" s="7">
        <f>AVERAGE(H41:H44)</f>
        <v>0</v>
      </c>
      <c r="N33" s="7">
        <f>AVERAGE(I41:I44)</f>
        <v>205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205</v>
      </c>
      <c r="E34" s="11">
        <f t="shared" si="0"/>
        <v>205</v>
      </c>
      <c r="F34" s="8">
        <f t="shared" si="3"/>
        <v>70</v>
      </c>
      <c r="G34" s="12" t="s">
        <v>63</v>
      </c>
      <c r="H34" s="37">
        <v>0</v>
      </c>
      <c r="I34" s="10">
        <v>205</v>
      </c>
      <c r="J34" s="8">
        <f t="shared" si="1"/>
        <v>205</v>
      </c>
      <c r="K34" s="2"/>
      <c r="L34" s="2" t="s">
        <v>85</v>
      </c>
      <c r="M34" s="7">
        <f>AVERAGE(H45:H48)</f>
        <v>0</v>
      </c>
      <c r="N34" s="7">
        <f>AVERAGE(I45:I48)</f>
        <v>205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205</v>
      </c>
      <c r="E35" s="11">
        <f t="shared" si="0"/>
        <v>205</v>
      </c>
      <c r="F35" s="8">
        <f t="shared" si="3"/>
        <v>71</v>
      </c>
      <c r="G35" s="12" t="s">
        <v>65</v>
      </c>
      <c r="H35" s="37">
        <v>0</v>
      </c>
      <c r="I35" s="10">
        <v>205</v>
      </c>
      <c r="J35" s="8">
        <f t="shared" si="1"/>
        <v>205</v>
      </c>
      <c r="K35" s="2"/>
      <c r="L35" s="2" t="s">
        <v>93</v>
      </c>
      <c r="M35" s="7">
        <f>AVERAGE(H49:H52)</f>
        <v>0</v>
      </c>
      <c r="N35" s="7">
        <f>AVERAGE(I49:I52)</f>
        <v>205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205</v>
      </c>
      <c r="E36" s="11">
        <f t="shared" si="0"/>
        <v>205</v>
      </c>
      <c r="F36" s="8">
        <f t="shared" si="3"/>
        <v>72</v>
      </c>
      <c r="G36" s="12" t="s">
        <v>67</v>
      </c>
      <c r="H36" s="37">
        <v>0</v>
      </c>
      <c r="I36" s="10">
        <v>205</v>
      </c>
      <c r="J36" s="8">
        <f t="shared" si="1"/>
        <v>205</v>
      </c>
      <c r="K36" s="2"/>
      <c r="L36" s="103" t="s">
        <v>101</v>
      </c>
      <c r="M36" s="7">
        <f>AVERAGE(H53:H56)</f>
        <v>0</v>
      </c>
      <c r="N36" s="7">
        <f>AVERAGE(I53:I56)</f>
        <v>205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205</v>
      </c>
      <c r="E37" s="11">
        <f t="shared" si="0"/>
        <v>205</v>
      </c>
      <c r="F37" s="8">
        <v>73</v>
      </c>
      <c r="G37" s="12" t="s">
        <v>69</v>
      </c>
      <c r="H37" s="37">
        <v>0</v>
      </c>
      <c r="I37" s="10">
        <v>205</v>
      </c>
      <c r="J37" s="8">
        <f t="shared" si="1"/>
        <v>205</v>
      </c>
      <c r="K37" s="2"/>
      <c r="L37" s="103" t="s">
        <v>109</v>
      </c>
      <c r="M37" s="7">
        <f>AVERAGE(H57:H60)</f>
        <v>0</v>
      </c>
      <c r="N37" s="7">
        <f>AVERAGE(I57:I60)</f>
        <v>205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205</v>
      </c>
      <c r="E38" s="8">
        <f t="shared" si="0"/>
        <v>205</v>
      </c>
      <c r="F38" s="8">
        <f t="shared" ref="F38:F60" si="5">F37+1</f>
        <v>74</v>
      </c>
      <c r="G38" s="12" t="s">
        <v>71</v>
      </c>
      <c r="H38" s="37">
        <v>0</v>
      </c>
      <c r="I38" s="10">
        <v>205</v>
      </c>
      <c r="J38" s="8">
        <f t="shared" si="1"/>
        <v>205</v>
      </c>
      <c r="K38" s="2"/>
      <c r="L38" s="103" t="s">
        <v>295</v>
      </c>
      <c r="M38" s="103">
        <f>AVERAGE(M14:M37)</f>
        <v>0</v>
      </c>
      <c r="N38" s="103">
        <f>AVERAGE(N14:N37)</f>
        <v>205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205</v>
      </c>
      <c r="E39" s="8">
        <f t="shared" si="0"/>
        <v>205</v>
      </c>
      <c r="F39" s="8">
        <f t="shared" si="5"/>
        <v>75</v>
      </c>
      <c r="G39" s="12" t="s">
        <v>73</v>
      </c>
      <c r="H39" s="37">
        <v>0</v>
      </c>
      <c r="I39" s="10">
        <v>205</v>
      </c>
      <c r="J39" s="8">
        <f t="shared" si="1"/>
        <v>205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205</v>
      </c>
      <c r="E40" s="8">
        <f t="shared" si="0"/>
        <v>205</v>
      </c>
      <c r="F40" s="8">
        <f t="shared" si="5"/>
        <v>76</v>
      </c>
      <c r="G40" s="12" t="s">
        <v>75</v>
      </c>
      <c r="H40" s="37">
        <v>0</v>
      </c>
      <c r="I40" s="10">
        <v>205</v>
      </c>
      <c r="J40" s="8">
        <f t="shared" si="1"/>
        <v>205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205</v>
      </c>
      <c r="E41" s="8">
        <f t="shared" si="0"/>
        <v>205</v>
      </c>
      <c r="F41" s="8">
        <f t="shared" si="5"/>
        <v>77</v>
      </c>
      <c r="G41" s="12" t="s">
        <v>77</v>
      </c>
      <c r="H41" s="37">
        <v>0</v>
      </c>
      <c r="I41" s="10">
        <v>205</v>
      </c>
      <c r="J41" s="8">
        <f t="shared" si="1"/>
        <v>205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205</v>
      </c>
      <c r="E42" s="8">
        <f t="shared" si="0"/>
        <v>205</v>
      </c>
      <c r="F42" s="8">
        <f t="shared" si="5"/>
        <v>78</v>
      </c>
      <c r="G42" s="12" t="s">
        <v>79</v>
      </c>
      <c r="H42" s="37">
        <v>0</v>
      </c>
      <c r="I42" s="10">
        <v>205</v>
      </c>
      <c r="J42" s="8">
        <f t="shared" si="1"/>
        <v>205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205</v>
      </c>
      <c r="E43" s="8">
        <f t="shared" si="0"/>
        <v>205</v>
      </c>
      <c r="F43" s="8">
        <f t="shared" si="5"/>
        <v>79</v>
      </c>
      <c r="G43" s="12" t="s">
        <v>81</v>
      </c>
      <c r="H43" s="37">
        <v>0</v>
      </c>
      <c r="I43" s="10">
        <v>205</v>
      </c>
      <c r="J43" s="8">
        <f t="shared" si="1"/>
        <v>205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205</v>
      </c>
      <c r="E44" s="8">
        <f t="shared" si="0"/>
        <v>205</v>
      </c>
      <c r="F44" s="8">
        <f t="shared" si="5"/>
        <v>80</v>
      </c>
      <c r="G44" s="12" t="s">
        <v>83</v>
      </c>
      <c r="H44" s="37">
        <v>0</v>
      </c>
      <c r="I44" s="10">
        <v>205</v>
      </c>
      <c r="J44" s="8">
        <f t="shared" si="1"/>
        <v>205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205</v>
      </c>
      <c r="E45" s="8">
        <f t="shared" si="0"/>
        <v>205</v>
      </c>
      <c r="F45" s="8">
        <f t="shared" si="5"/>
        <v>81</v>
      </c>
      <c r="G45" s="12" t="s">
        <v>85</v>
      </c>
      <c r="H45" s="37">
        <v>0</v>
      </c>
      <c r="I45" s="10">
        <v>205</v>
      </c>
      <c r="J45" s="8">
        <f t="shared" si="1"/>
        <v>205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205</v>
      </c>
      <c r="E46" s="8">
        <f t="shared" si="0"/>
        <v>205</v>
      </c>
      <c r="F46" s="8">
        <f t="shared" si="5"/>
        <v>82</v>
      </c>
      <c r="G46" s="12" t="s">
        <v>87</v>
      </c>
      <c r="H46" s="37">
        <v>0</v>
      </c>
      <c r="I46" s="10">
        <v>205</v>
      </c>
      <c r="J46" s="8">
        <f t="shared" si="1"/>
        <v>205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205</v>
      </c>
      <c r="E47" s="8">
        <f t="shared" si="0"/>
        <v>205</v>
      </c>
      <c r="F47" s="8">
        <f t="shared" si="5"/>
        <v>83</v>
      </c>
      <c r="G47" s="12" t="s">
        <v>89</v>
      </c>
      <c r="H47" s="37">
        <v>0</v>
      </c>
      <c r="I47" s="10">
        <v>205</v>
      </c>
      <c r="J47" s="8">
        <f t="shared" si="1"/>
        <v>205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205</v>
      </c>
      <c r="E48" s="8">
        <f t="shared" si="0"/>
        <v>205</v>
      </c>
      <c r="F48" s="8">
        <f t="shared" si="5"/>
        <v>84</v>
      </c>
      <c r="G48" s="12" t="s">
        <v>91</v>
      </c>
      <c r="H48" s="37">
        <v>0</v>
      </c>
      <c r="I48" s="10">
        <v>205</v>
      </c>
      <c r="J48" s="8">
        <f t="shared" si="1"/>
        <v>205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205</v>
      </c>
      <c r="E49" s="8">
        <f t="shared" si="0"/>
        <v>205</v>
      </c>
      <c r="F49" s="8">
        <f t="shared" si="5"/>
        <v>85</v>
      </c>
      <c r="G49" s="12" t="s">
        <v>93</v>
      </c>
      <c r="H49" s="37">
        <v>0</v>
      </c>
      <c r="I49" s="10">
        <v>205</v>
      </c>
      <c r="J49" s="8">
        <f t="shared" si="1"/>
        <v>205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205</v>
      </c>
      <c r="E50" s="8">
        <f t="shared" si="0"/>
        <v>205</v>
      </c>
      <c r="F50" s="8">
        <f t="shared" si="5"/>
        <v>86</v>
      </c>
      <c r="G50" s="12" t="s">
        <v>95</v>
      </c>
      <c r="H50" s="37">
        <v>0</v>
      </c>
      <c r="I50" s="10">
        <v>205</v>
      </c>
      <c r="J50" s="8">
        <f t="shared" si="1"/>
        <v>205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205</v>
      </c>
      <c r="E51" s="8">
        <f t="shared" si="0"/>
        <v>205</v>
      </c>
      <c r="F51" s="8">
        <f t="shared" si="5"/>
        <v>87</v>
      </c>
      <c r="G51" s="12" t="s">
        <v>97</v>
      </c>
      <c r="H51" s="37">
        <v>0</v>
      </c>
      <c r="I51" s="10">
        <v>205</v>
      </c>
      <c r="J51" s="8">
        <f t="shared" si="1"/>
        <v>205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205</v>
      </c>
      <c r="E52" s="8">
        <f t="shared" si="0"/>
        <v>205</v>
      </c>
      <c r="F52" s="8">
        <f t="shared" si="5"/>
        <v>88</v>
      </c>
      <c r="G52" s="12" t="s">
        <v>99</v>
      </c>
      <c r="H52" s="37">
        <v>0</v>
      </c>
      <c r="I52" s="10">
        <v>205</v>
      </c>
      <c r="J52" s="8">
        <f t="shared" si="1"/>
        <v>205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205</v>
      </c>
      <c r="E53" s="8">
        <f t="shared" si="0"/>
        <v>205</v>
      </c>
      <c r="F53" s="8">
        <f t="shared" si="5"/>
        <v>89</v>
      </c>
      <c r="G53" s="12" t="s">
        <v>101</v>
      </c>
      <c r="H53" s="37">
        <v>0</v>
      </c>
      <c r="I53" s="10">
        <v>205</v>
      </c>
      <c r="J53" s="8">
        <f t="shared" si="1"/>
        <v>205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205</v>
      </c>
      <c r="E54" s="8">
        <f t="shared" si="0"/>
        <v>205</v>
      </c>
      <c r="F54" s="8">
        <f t="shared" si="5"/>
        <v>90</v>
      </c>
      <c r="G54" s="12" t="s">
        <v>103</v>
      </c>
      <c r="H54" s="37">
        <v>0</v>
      </c>
      <c r="I54" s="10">
        <v>205</v>
      </c>
      <c r="J54" s="8">
        <f t="shared" si="1"/>
        <v>205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205</v>
      </c>
      <c r="E55" s="8">
        <f t="shared" si="0"/>
        <v>205</v>
      </c>
      <c r="F55" s="8">
        <f t="shared" si="5"/>
        <v>91</v>
      </c>
      <c r="G55" s="12" t="s">
        <v>105</v>
      </c>
      <c r="H55" s="37">
        <v>0</v>
      </c>
      <c r="I55" s="10">
        <v>205</v>
      </c>
      <c r="J55" s="8">
        <f t="shared" si="1"/>
        <v>205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205</v>
      </c>
      <c r="E56" s="8">
        <f t="shared" si="0"/>
        <v>205</v>
      </c>
      <c r="F56" s="8">
        <f t="shared" si="5"/>
        <v>92</v>
      </c>
      <c r="G56" s="12" t="s">
        <v>107</v>
      </c>
      <c r="H56" s="37">
        <v>0</v>
      </c>
      <c r="I56" s="10">
        <v>205</v>
      </c>
      <c r="J56" s="8">
        <f t="shared" si="1"/>
        <v>205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205</v>
      </c>
      <c r="E57" s="8">
        <f t="shared" si="0"/>
        <v>205</v>
      </c>
      <c r="F57" s="8">
        <f t="shared" si="5"/>
        <v>93</v>
      </c>
      <c r="G57" s="12" t="s">
        <v>109</v>
      </c>
      <c r="H57" s="37">
        <v>0</v>
      </c>
      <c r="I57" s="10">
        <v>205</v>
      </c>
      <c r="J57" s="8">
        <f t="shared" si="1"/>
        <v>205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205</v>
      </c>
      <c r="E58" s="8">
        <f t="shared" si="0"/>
        <v>205</v>
      </c>
      <c r="F58" s="8">
        <f t="shared" si="5"/>
        <v>94</v>
      </c>
      <c r="G58" s="12" t="s">
        <v>111</v>
      </c>
      <c r="H58" s="37">
        <v>0</v>
      </c>
      <c r="I58" s="10">
        <v>205</v>
      </c>
      <c r="J58" s="8">
        <f t="shared" si="1"/>
        <v>205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205</v>
      </c>
      <c r="E59" s="17">
        <f t="shared" si="0"/>
        <v>205</v>
      </c>
      <c r="F59" s="17">
        <f t="shared" si="5"/>
        <v>95</v>
      </c>
      <c r="G59" s="18" t="s">
        <v>113</v>
      </c>
      <c r="H59" s="37">
        <v>0</v>
      </c>
      <c r="I59" s="10">
        <v>205</v>
      </c>
      <c r="J59" s="17">
        <f t="shared" si="1"/>
        <v>205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205</v>
      </c>
      <c r="E60" s="17">
        <f t="shared" si="0"/>
        <v>205</v>
      </c>
      <c r="F60" s="17">
        <f t="shared" si="5"/>
        <v>96</v>
      </c>
      <c r="G60" s="18" t="s">
        <v>115</v>
      </c>
      <c r="H60" s="37">
        <v>0</v>
      </c>
      <c r="I60" s="10">
        <v>205</v>
      </c>
      <c r="J60" s="17">
        <f t="shared" si="1"/>
        <v>205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216</v>
      </c>
      <c r="F63" s="120"/>
      <c r="G63" s="121"/>
      <c r="H63" s="21">
        <v>0</v>
      </c>
      <c r="I63" s="21">
        <v>5.4359999999999999</v>
      </c>
      <c r="J63" s="21">
        <f>H63+I63</f>
        <v>5.4359999999999999</v>
      </c>
      <c r="K63" s="2"/>
      <c r="L63" s="22">
        <f>58.75+184</f>
        <v>242.75</v>
      </c>
      <c r="M63" s="32">
        <f>L63/1000</f>
        <v>0.24274999999999999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217</v>
      </c>
      <c r="F64" s="123"/>
      <c r="G64" s="124"/>
      <c r="H64" s="36">
        <f>K81</f>
        <v>0</v>
      </c>
      <c r="I64" s="36">
        <f>L81</f>
        <v>0.24274999999999999</v>
      </c>
      <c r="J64" s="36">
        <f>H64+I64</f>
        <v>0.24274999999999999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218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2.1000000000000001E-2</v>
      </c>
      <c r="N66" s="28">
        <v>0.57399999999999995</v>
      </c>
      <c r="O66" s="29">
        <f>M66+N66</f>
        <v>0.59499999999999997</v>
      </c>
      <c r="P66" s="29">
        <f>O66/J63*100</f>
        <v>10.945548197203827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5.0477500000000006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0.21032291666666669</v>
      </c>
      <c r="O68" s="23"/>
      <c r="P68" s="32">
        <f>M68+N68</f>
        <v>0.21032291666666669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210.32291666666669</v>
      </c>
      <c r="O69" s="23"/>
      <c r="P69" s="29">
        <f>M69+N69</f>
        <v>210.32291666666669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72"/>
      <c r="F71" s="2"/>
      <c r="G71" s="2"/>
      <c r="H71" s="2"/>
      <c r="I71" s="2"/>
      <c r="J71" s="7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0.30625000000000002</v>
      </c>
      <c r="M80" s="32">
        <f>K80+L80</f>
        <v>0.30625000000000002</v>
      </c>
      <c r="N80" s="32">
        <f>M80-M63</f>
        <v>6.3500000000000029E-2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0.24274999999999999</v>
      </c>
      <c r="M81" s="32">
        <f>K81+L81</f>
        <v>0.24274999999999999</v>
      </c>
      <c r="N81" s="32">
        <f>N80/2</f>
        <v>3.1750000000000014E-2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H14" workbookViewId="0">
      <selection activeCell="L11" sqref="L11:N38"/>
    </sheetView>
  </sheetViews>
  <sheetFormatPr defaultColWidth="14.42578125" defaultRowHeight="15" x14ac:dyDescent="0.25"/>
  <cols>
    <col min="1" max="1" width="10.5703125" style="75" customWidth="1"/>
    <col min="2" max="2" width="18.5703125" style="75" customWidth="1"/>
    <col min="3" max="4" width="12.7109375" style="75" customWidth="1"/>
    <col min="5" max="5" width="14.7109375" style="75" customWidth="1"/>
    <col min="6" max="6" width="12.42578125" style="75" customWidth="1"/>
    <col min="7" max="7" width="15.140625" style="75" customWidth="1"/>
    <col min="8" max="9" width="12.7109375" style="75" customWidth="1"/>
    <col min="10" max="10" width="15" style="75" customWidth="1"/>
    <col min="11" max="11" width="9.140625" style="75" customWidth="1"/>
    <col min="12" max="12" width="13" style="75" customWidth="1"/>
    <col min="13" max="13" width="12.7109375" style="75" customWidth="1"/>
    <col min="14" max="14" width="14.28515625" style="75" customWidth="1"/>
    <col min="15" max="15" width="7.85546875" style="75" customWidth="1"/>
    <col min="16" max="17" width="9.140625" style="75" customWidth="1"/>
    <col min="18" max="16384" width="14.42578125" style="75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219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230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223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201</v>
      </c>
      <c r="E13" s="11">
        <f t="shared" ref="E13:E60" si="0">SUM(C13,D13)</f>
        <v>201</v>
      </c>
      <c r="F13" s="8">
        <v>49</v>
      </c>
      <c r="G13" s="12" t="s">
        <v>21</v>
      </c>
      <c r="H13" s="37">
        <v>0</v>
      </c>
      <c r="I13" s="10">
        <v>201</v>
      </c>
      <c r="J13" s="8">
        <f t="shared" ref="J13:J60" si="1">SUM(H13,I13)</f>
        <v>201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201</v>
      </c>
      <c r="E14" s="11">
        <f t="shared" si="0"/>
        <v>201</v>
      </c>
      <c r="F14" s="8">
        <f t="shared" ref="F14:F36" si="3">F13+1</f>
        <v>50</v>
      </c>
      <c r="G14" s="12" t="s">
        <v>23</v>
      </c>
      <c r="H14" s="37">
        <v>0</v>
      </c>
      <c r="I14" s="10">
        <v>201</v>
      </c>
      <c r="J14" s="8">
        <f t="shared" si="1"/>
        <v>201</v>
      </c>
      <c r="K14" s="2"/>
      <c r="L14" s="2" t="s">
        <v>20</v>
      </c>
      <c r="M14" s="7">
        <f>AVERAGE(C13:C16)</f>
        <v>0</v>
      </c>
      <c r="N14" s="7">
        <f>AVERAGE(D13:D16)</f>
        <v>201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201</v>
      </c>
      <c r="E15" s="11">
        <f t="shared" si="0"/>
        <v>201</v>
      </c>
      <c r="F15" s="8">
        <f t="shared" si="3"/>
        <v>51</v>
      </c>
      <c r="G15" s="12" t="s">
        <v>25</v>
      </c>
      <c r="H15" s="37">
        <v>0</v>
      </c>
      <c r="I15" s="10">
        <v>201</v>
      </c>
      <c r="J15" s="8">
        <f t="shared" si="1"/>
        <v>201</v>
      </c>
      <c r="K15" s="2"/>
      <c r="L15" s="2" t="s">
        <v>28</v>
      </c>
      <c r="M15" s="7">
        <f>AVERAGE(C17:C20)</f>
        <v>0</v>
      </c>
      <c r="N15" s="7">
        <f>AVERAGE(D17:D20)</f>
        <v>201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201</v>
      </c>
      <c r="E16" s="11">
        <f t="shared" si="0"/>
        <v>201</v>
      </c>
      <c r="F16" s="8">
        <f t="shared" si="3"/>
        <v>52</v>
      </c>
      <c r="G16" s="12" t="s">
        <v>27</v>
      </c>
      <c r="H16" s="37">
        <v>0</v>
      </c>
      <c r="I16" s="10">
        <v>201</v>
      </c>
      <c r="J16" s="8">
        <f t="shared" si="1"/>
        <v>201</v>
      </c>
      <c r="K16" s="2"/>
      <c r="L16" s="2" t="s">
        <v>36</v>
      </c>
      <c r="M16" s="7">
        <f>AVERAGE(C21:C24)</f>
        <v>0</v>
      </c>
      <c r="N16" s="7">
        <f>AVERAGE(D21:D24)</f>
        <v>201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201</v>
      </c>
      <c r="E17" s="11">
        <f t="shared" si="0"/>
        <v>201</v>
      </c>
      <c r="F17" s="8">
        <f t="shared" si="3"/>
        <v>53</v>
      </c>
      <c r="G17" s="12" t="s">
        <v>29</v>
      </c>
      <c r="H17" s="37">
        <v>0</v>
      </c>
      <c r="I17" s="10">
        <v>201</v>
      </c>
      <c r="J17" s="8">
        <f t="shared" si="1"/>
        <v>201</v>
      </c>
      <c r="K17" s="2"/>
      <c r="L17" s="2" t="s">
        <v>44</v>
      </c>
      <c r="M17" s="7">
        <f>AVERAGE(C25:C28)</f>
        <v>0</v>
      </c>
      <c r="N17" s="7">
        <f>AVERAGE(D25:D28)</f>
        <v>201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201</v>
      </c>
      <c r="E18" s="11">
        <f t="shared" si="0"/>
        <v>201</v>
      </c>
      <c r="F18" s="8">
        <f t="shared" si="3"/>
        <v>54</v>
      </c>
      <c r="G18" s="12" t="s">
        <v>31</v>
      </c>
      <c r="H18" s="37">
        <v>0</v>
      </c>
      <c r="I18" s="10">
        <v>201</v>
      </c>
      <c r="J18" s="8">
        <f t="shared" si="1"/>
        <v>201</v>
      </c>
      <c r="K18" s="2"/>
      <c r="L18" s="2" t="s">
        <v>52</v>
      </c>
      <c r="M18" s="7">
        <f>AVERAGE(C29:C32)</f>
        <v>0</v>
      </c>
      <c r="N18" s="7">
        <f>AVERAGE(D29:D32)</f>
        <v>201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201</v>
      </c>
      <c r="E19" s="11">
        <f t="shared" si="0"/>
        <v>201</v>
      </c>
      <c r="F19" s="8">
        <f t="shared" si="3"/>
        <v>55</v>
      </c>
      <c r="G19" s="12" t="s">
        <v>33</v>
      </c>
      <c r="H19" s="37">
        <v>0</v>
      </c>
      <c r="I19" s="10">
        <v>201</v>
      </c>
      <c r="J19" s="8">
        <f t="shared" si="1"/>
        <v>201</v>
      </c>
      <c r="K19" s="2"/>
      <c r="L19" s="2" t="s">
        <v>60</v>
      </c>
      <c r="M19" s="7">
        <f>AVERAGE(C33:C36)</f>
        <v>0</v>
      </c>
      <c r="N19" s="7">
        <f>AVERAGE(D33:D36)</f>
        <v>201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201</v>
      </c>
      <c r="E20" s="11">
        <f t="shared" si="0"/>
        <v>201</v>
      </c>
      <c r="F20" s="8">
        <f t="shared" si="3"/>
        <v>56</v>
      </c>
      <c r="G20" s="12" t="s">
        <v>35</v>
      </c>
      <c r="H20" s="37">
        <v>0</v>
      </c>
      <c r="I20" s="10">
        <v>201</v>
      </c>
      <c r="J20" s="8">
        <f t="shared" si="1"/>
        <v>201</v>
      </c>
      <c r="K20" s="2"/>
      <c r="L20" s="2" t="s">
        <v>68</v>
      </c>
      <c r="M20" s="7">
        <f>AVERAGE(C37:C40)</f>
        <v>0</v>
      </c>
      <c r="N20" s="7">
        <f>AVERAGE(D37:D40)</f>
        <v>201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201</v>
      </c>
      <c r="E21" s="11">
        <f t="shared" si="0"/>
        <v>201</v>
      </c>
      <c r="F21" s="8">
        <f t="shared" si="3"/>
        <v>57</v>
      </c>
      <c r="G21" s="12" t="s">
        <v>37</v>
      </c>
      <c r="H21" s="37">
        <v>0</v>
      </c>
      <c r="I21" s="10">
        <v>201</v>
      </c>
      <c r="J21" s="8">
        <f t="shared" si="1"/>
        <v>201</v>
      </c>
      <c r="K21" s="2"/>
      <c r="L21" s="2" t="s">
        <v>76</v>
      </c>
      <c r="M21" s="7">
        <f>AVERAGE(C41:C44)</f>
        <v>0</v>
      </c>
      <c r="N21" s="7">
        <f>AVERAGE(D41:D44)</f>
        <v>201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201</v>
      </c>
      <c r="E22" s="11">
        <f t="shared" si="0"/>
        <v>201</v>
      </c>
      <c r="F22" s="8">
        <f t="shared" si="3"/>
        <v>58</v>
      </c>
      <c r="G22" s="12" t="s">
        <v>39</v>
      </c>
      <c r="H22" s="37">
        <v>0</v>
      </c>
      <c r="I22" s="10">
        <v>201</v>
      </c>
      <c r="J22" s="8">
        <f t="shared" si="1"/>
        <v>201</v>
      </c>
      <c r="K22" s="2"/>
      <c r="L22" s="2" t="s">
        <v>84</v>
      </c>
      <c r="M22" s="7">
        <f>AVERAGE(C45:C48)</f>
        <v>0</v>
      </c>
      <c r="N22" s="7">
        <f>AVERAGE(D45:D48)</f>
        <v>201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201</v>
      </c>
      <c r="E23" s="11">
        <f t="shared" si="0"/>
        <v>201</v>
      </c>
      <c r="F23" s="8">
        <f t="shared" si="3"/>
        <v>59</v>
      </c>
      <c r="G23" s="12" t="s">
        <v>41</v>
      </c>
      <c r="H23" s="37">
        <v>0</v>
      </c>
      <c r="I23" s="10">
        <v>201</v>
      </c>
      <c r="J23" s="8">
        <f t="shared" si="1"/>
        <v>201</v>
      </c>
      <c r="K23" s="2"/>
      <c r="L23" s="2" t="s">
        <v>92</v>
      </c>
      <c r="M23" s="7">
        <f>AVERAGE(C49:C52)</f>
        <v>0</v>
      </c>
      <c r="N23" s="7">
        <f>AVERAGE(D49:D52)</f>
        <v>201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201</v>
      </c>
      <c r="E24" s="11">
        <f t="shared" si="0"/>
        <v>201</v>
      </c>
      <c r="F24" s="8">
        <f t="shared" si="3"/>
        <v>60</v>
      </c>
      <c r="G24" s="12" t="s">
        <v>43</v>
      </c>
      <c r="H24" s="37">
        <v>0</v>
      </c>
      <c r="I24" s="10">
        <v>201</v>
      </c>
      <c r="J24" s="8">
        <f t="shared" si="1"/>
        <v>201</v>
      </c>
      <c r="K24" s="2"/>
      <c r="L24" s="13" t="s">
        <v>100</v>
      </c>
      <c r="M24" s="7">
        <f>AVERAGE(C53:C56)</f>
        <v>0</v>
      </c>
      <c r="N24" s="7">
        <f>AVERAGE(D53:D56)</f>
        <v>201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201</v>
      </c>
      <c r="E25" s="11">
        <f t="shared" si="0"/>
        <v>201</v>
      </c>
      <c r="F25" s="8">
        <f t="shared" si="3"/>
        <v>61</v>
      </c>
      <c r="G25" s="12" t="s">
        <v>45</v>
      </c>
      <c r="H25" s="37">
        <v>0</v>
      </c>
      <c r="I25" s="10">
        <v>201</v>
      </c>
      <c r="J25" s="8">
        <f t="shared" si="1"/>
        <v>201</v>
      </c>
      <c r="K25" s="2"/>
      <c r="L25" s="16" t="s">
        <v>108</v>
      </c>
      <c r="M25" s="7">
        <f>AVERAGE(C57:C60)</f>
        <v>0</v>
      </c>
      <c r="N25" s="7">
        <f>AVERAGE(D57:D60)</f>
        <v>201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201</v>
      </c>
      <c r="E26" s="11">
        <f t="shared" si="0"/>
        <v>201</v>
      </c>
      <c r="F26" s="8">
        <f t="shared" si="3"/>
        <v>62</v>
      </c>
      <c r="G26" s="12" t="s">
        <v>47</v>
      </c>
      <c r="H26" s="37">
        <v>0</v>
      </c>
      <c r="I26" s="10">
        <v>201</v>
      </c>
      <c r="J26" s="8">
        <f t="shared" si="1"/>
        <v>201</v>
      </c>
      <c r="K26" s="2"/>
      <c r="L26" s="16" t="s">
        <v>21</v>
      </c>
      <c r="M26" s="7">
        <f>AVERAGE(H13:H16)</f>
        <v>0</v>
      </c>
      <c r="N26" s="7">
        <f>AVERAGE(I13:I16)</f>
        <v>201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201</v>
      </c>
      <c r="E27" s="11">
        <f t="shared" si="0"/>
        <v>201</v>
      </c>
      <c r="F27" s="8">
        <f t="shared" si="3"/>
        <v>63</v>
      </c>
      <c r="G27" s="12" t="s">
        <v>49</v>
      </c>
      <c r="H27" s="37">
        <v>0</v>
      </c>
      <c r="I27" s="10">
        <v>201</v>
      </c>
      <c r="J27" s="8">
        <f t="shared" si="1"/>
        <v>201</v>
      </c>
      <c r="K27" s="2"/>
      <c r="L27" s="24" t="s">
        <v>29</v>
      </c>
      <c r="M27" s="7">
        <f>AVERAGE(H17:H20)</f>
        <v>0</v>
      </c>
      <c r="N27" s="7">
        <f>AVERAGE(I17:I20)</f>
        <v>201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201</v>
      </c>
      <c r="E28" s="11">
        <f t="shared" si="0"/>
        <v>201</v>
      </c>
      <c r="F28" s="8">
        <f t="shared" si="3"/>
        <v>64</v>
      </c>
      <c r="G28" s="12" t="s">
        <v>51</v>
      </c>
      <c r="H28" s="37">
        <v>0</v>
      </c>
      <c r="I28" s="10">
        <v>201</v>
      </c>
      <c r="J28" s="8">
        <f t="shared" si="1"/>
        <v>201</v>
      </c>
      <c r="K28" s="2"/>
      <c r="L28" s="2" t="s">
        <v>37</v>
      </c>
      <c r="M28" s="7">
        <f>AVERAGE(H21:H24)</f>
        <v>0</v>
      </c>
      <c r="N28" s="7">
        <f>AVERAGE(I21:I24)</f>
        <v>201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201</v>
      </c>
      <c r="E29" s="11">
        <f t="shared" si="0"/>
        <v>201</v>
      </c>
      <c r="F29" s="8">
        <f t="shared" si="3"/>
        <v>65</v>
      </c>
      <c r="G29" s="12" t="s">
        <v>53</v>
      </c>
      <c r="H29" s="37">
        <v>0</v>
      </c>
      <c r="I29" s="10">
        <v>201</v>
      </c>
      <c r="J29" s="8">
        <f t="shared" si="1"/>
        <v>201</v>
      </c>
      <c r="K29" s="2"/>
      <c r="L29" s="2" t="s">
        <v>45</v>
      </c>
      <c r="M29" s="7">
        <f>AVERAGE(H25:H28)</f>
        <v>0</v>
      </c>
      <c r="N29" s="7">
        <f>AVERAGE(I25:I28)</f>
        <v>201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201</v>
      </c>
      <c r="E30" s="11">
        <f t="shared" si="0"/>
        <v>201</v>
      </c>
      <c r="F30" s="8">
        <f t="shared" si="3"/>
        <v>66</v>
      </c>
      <c r="G30" s="12" t="s">
        <v>55</v>
      </c>
      <c r="H30" s="37">
        <v>0</v>
      </c>
      <c r="I30" s="10">
        <v>201</v>
      </c>
      <c r="J30" s="8">
        <f t="shared" si="1"/>
        <v>201</v>
      </c>
      <c r="K30" s="2"/>
      <c r="L30" s="2" t="s">
        <v>53</v>
      </c>
      <c r="M30" s="7">
        <f>AVERAGE(H29:H32)</f>
        <v>0</v>
      </c>
      <c r="N30" s="7">
        <f>AVERAGE(I29:I32)</f>
        <v>201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201</v>
      </c>
      <c r="E31" s="11">
        <f t="shared" si="0"/>
        <v>201</v>
      </c>
      <c r="F31" s="8">
        <f t="shared" si="3"/>
        <v>67</v>
      </c>
      <c r="G31" s="12" t="s">
        <v>57</v>
      </c>
      <c r="H31" s="37">
        <v>0</v>
      </c>
      <c r="I31" s="10">
        <v>201</v>
      </c>
      <c r="J31" s="8">
        <f t="shared" si="1"/>
        <v>201</v>
      </c>
      <c r="K31" s="2"/>
      <c r="L31" s="2" t="s">
        <v>61</v>
      </c>
      <c r="M31" s="7">
        <f>AVERAGE(H33:H36)</f>
        <v>0</v>
      </c>
      <c r="N31" s="7">
        <f>AVERAGE(I33:I36)</f>
        <v>201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201</v>
      </c>
      <c r="E32" s="11">
        <f t="shared" si="0"/>
        <v>201</v>
      </c>
      <c r="F32" s="8">
        <f t="shared" si="3"/>
        <v>68</v>
      </c>
      <c r="G32" s="12" t="s">
        <v>59</v>
      </c>
      <c r="H32" s="37">
        <v>0</v>
      </c>
      <c r="I32" s="10">
        <v>201</v>
      </c>
      <c r="J32" s="8">
        <f t="shared" si="1"/>
        <v>201</v>
      </c>
      <c r="K32" s="2"/>
      <c r="L32" s="2" t="s">
        <v>69</v>
      </c>
      <c r="M32" s="7">
        <f>AVERAGE(H37:H40)</f>
        <v>0</v>
      </c>
      <c r="N32" s="7">
        <f>AVERAGE(I37:I40)</f>
        <v>201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201</v>
      </c>
      <c r="E33" s="11">
        <f t="shared" si="0"/>
        <v>201</v>
      </c>
      <c r="F33" s="8">
        <f t="shared" si="3"/>
        <v>69</v>
      </c>
      <c r="G33" s="12" t="s">
        <v>61</v>
      </c>
      <c r="H33" s="37">
        <v>0</v>
      </c>
      <c r="I33" s="10">
        <v>201</v>
      </c>
      <c r="J33" s="8">
        <f t="shared" si="1"/>
        <v>201</v>
      </c>
      <c r="K33" s="2"/>
      <c r="L33" s="2" t="s">
        <v>77</v>
      </c>
      <c r="M33" s="7">
        <f>AVERAGE(H41:H44)</f>
        <v>0</v>
      </c>
      <c r="N33" s="7">
        <f>AVERAGE(I41:I44)</f>
        <v>201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201</v>
      </c>
      <c r="E34" s="11">
        <f t="shared" si="0"/>
        <v>201</v>
      </c>
      <c r="F34" s="8">
        <f t="shared" si="3"/>
        <v>70</v>
      </c>
      <c r="G34" s="12" t="s">
        <v>63</v>
      </c>
      <c r="H34" s="37">
        <v>0</v>
      </c>
      <c r="I34" s="10">
        <v>201</v>
      </c>
      <c r="J34" s="8">
        <f t="shared" si="1"/>
        <v>201</v>
      </c>
      <c r="K34" s="2"/>
      <c r="L34" s="2" t="s">
        <v>85</v>
      </c>
      <c r="M34" s="7">
        <f>AVERAGE(H45:H48)</f>
        <v>0</v>
      </c>
      <c r="N34" s="7">
        <f>AVERAGE(I45:I48)</f>
        <v>201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201</v>
      </c>
      <c r="E35" s="11">
        <f t="shared" si="0"/>
        <v>201</v>
      </c>
      <c r="F35" s="8">
        <f t="shared" si="3"/>
        <v>71</v>
      </c>
      <c r="G35" s="12" t="s">
        <v>65</v>
      </c>
      <c r="H35" s="37">
        <v>0</v>
      </c>
      <c r="I35" s="10">
        <v>201</v>
      </c>
      <c r="J35" s="8">
        <f t="shared" si="1"/>
        <v>201</v>
      </c>
      <c r="K35" s="2"/>
      <c r="L35" s="2" t="s">
        <v>93</v>
      </c>
      <c r="M35" s="7">
        <f>AVERAGE(H49:H52)</f>
        <v>0</v>
      </c>
      <c r="N35" s="7">
        <f>AVERAGE(I49:I52)</f>
        <v>201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201</v>
      </c>
      <c r="E36" s="11">
        <f t="shared" si="0"/>
        <v>201</v>
      </c>
      <c r="F36" s="8">
        <f t="shared" si="3"/>
        <v>72</v>
      </c>
      <c r="G36" s="12" t="s">
        <v>67</v>
      </c>
      <c r="H36" s="37">
        <v>0</v>
      </c>
      <c r="I36" s="10">
        <v>201</v>
      </c>
      <c r="J36" s="8">
        <f t="shared" si="1"/>
        <v>201</v>
      </c>
      <c r="K36" s="2"/>
      <c r="L36" s="103" t="s">
        <v>101</v>
      </c>
      <c r="M36" s="7">
        <f>AVERAGE(H53:H56)</f>
        <v>0</v>
      </c>
      <c r="N36" s="7">
        <f>AVERAGE(I53:I56)</f>
        <v>201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201</v>
      </c>
      <c r="E37" s="11">
        <f t="shared" si="0"/>
        <v>201</v>
      </c>
      <c r="F37" s="8">
        <v>73</v>
      </c>
      <c r="G37" s="12" t="s">
        <v>69</v>
      </c>
      <c r="H37" s="37">
        <v>0</v>
      </c>
      <c r="I37" s="10">
        <v>201</v>
      </c>
      <c r="J37" s="8">
        <f t="shared" si="1"/>
        <v>201</v>
      </c>
      <c r="K37" s="2"/>
      <c r="L37" s="103" t="s">
        <v>109</v>
      </c>
      <c r="M37" s="7">
        <f>AVERAGE(H57:H60)</f>
        <v>0</v>
      </c>
      <c r="N37" s="7">
        <f>AVERAGE(I57:I60)</f>
        <v>201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201</v>
      </c>
      <c r="E38" s="8">
        <f t="shared" si="0"/>
        <v>201</v>
      </c>
      <c r="F38" s="8">
        <f t="shared" ref="F38:F60" si="5">F37+1</f>
        <v>74</v>
      </c>
      <c r="G38" s="12" t="s">
        <v>71</v>
      </c>
      <c r="H38" s="37">
        <v>0</v>
      </c>
      <c r="I38" s="10">
        <v>201</v>
      </c>
      <c r="J38" s="8">
        <f t="shared" si="1"/>
        <v>201</v>
      </c>
      <c r="K38" s="2"/>
      <c r="L38" s="103" t="s">
        <v>295</v>
      </c>
      <c r="M38" s="103">
        <f>AVERAGE(M14:M37)</f>
        <v>0</v>
      </c>
      <c r="N38" s="103">
        <f>AVERAGE(N14:N37)</f>
        <v>201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201</v>
      </c>
      <c r="E39" s="8">
        <f t="shared" si="0"/>
        <v>201</v>
      </c>
      <c r="F39" s="8">
        <f t="shared" si="5"/>
        <v>75</v>
      </c>
      <c r="G39" s="12" t="s">
        <v>73</v>
      </c>
      <c r="H39" s="37">
        <v>0</v>
      </c>
      <c r="I39" s="10">
        <v>201</v>
      </c>
      <c r="J39" s="8">
        <f t="shared" si="1"/>
        <v>201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201</v>
      </c>
      <c r="E40" s="8">
        <f t="shared" si="0"/>
        <v>201</v>
      </c>
      <c r="F40" s="8">
        <f t="shared" si="5"/>
        <v>76</v>
      </c>
      <c r="G40" s="12" t="s">
        <v>75</v>
      </c>
      <c r="H40" s="37">
        <v>0</v>
      </c>
      <c r="I40" s="10">
        <v>201</v>
      </c>
      <c r="J40" s="8">
        <f t="shared" si="1"/>
        <v>201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201</v>
      </c>
      <c r="E41" s="8">
        <f t="shared" si="0"/>
        <v>201</v>
      </c>
      <c r="F41" s="8">
        <f t="shared" si="5"/>
        <v>77</v>
      </c>
      <c r="G41" s="12" t="s">
        <v>77</v>
      </c>
      <c r="H41" s="37">
        <v>0</v>
      </c>
      <c r="I41" s="10">
        <v>201</v>
      </c>
      <c r="J41" s="8">
        <f t="shared" si="1"/>
        <v>201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201</v>
      </c>
      <c r="E42" s="8">
        <f t="shared" si="0"/>
        <v>201</v>
      </c>
      <c r="F42" s="8">
        <f t="shared" si="5"/>
        <v>78</v>
      </c>
      <c r="G42" s="12" t="s">
        <v>79</v>
      </c>
      <c r="H42" s="37">
        <v>0</v>
      </c>
      <c r="I42" s="10">
        <v>201</v>
      </c>
      <c r="J42" s="8">
        <f t="shared" si="1"/>
        <v>201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201</v>
      </c>
      <c r="E43" s="8">
        <f t="shared" si="0"/>
        <v>201</v>
      </c>
      <c r="F43" s="8">
        <f t="shared" si="5"/>
        <v>79</v>
      </c>
      <c r="G43" s="12" t="s">
        <v>81</v>
      </c>
      <c r="H43" s="37">
        <v>0</v>
      </c>
      <c r="I43" s="10">
        <v>201</v>
      </c>
      <c r="J43" s="8">
        <f t="shared" si="1"/>
        <v>201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201</v>
      </c>
      <c r="E44" s="8">
        <f t="shared" si="0"/>
        <v>201</v>
      </c>
      <c r="F44" s="8">
        <f t="shared" si="5"/>
        <v>80</v>
      </c>
      <c r="G44" s="12" t="s">
        <v>83</v>
      </c>
      <c r="H44" s="37">
        <v>0</v>
      </c>
      <c r="I44" s="10">
        <v>201</v>
      </c>
      <c r="J44" s="8">
        <f t="shared" si="1"/>
        <v>201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201</v>
      </c>
      <c r="E45" s="8">
        <f t="shared" si="0"/>
        <v>201</v>
      </c>
      <c r="F45" s="8">
        <f t="shared" si="5"/>
        <v>81</v>
      </c>
      <c r="G45" s="12" t="s">
        <v>85</v>
      </c>
      <c r="H45" s="37">
        <v>0</v>
      </c>
      <c r="I45" s="10">
        <v>201</v>
      </c>
      <c r="J45" s="8">
        <f t="shared" si="1"/>
        <v>201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201</v>
      </c>
      <c r="E46" s="8">
        <f t="shared" si="0"/>
        <v>201</v>
      </c>
      <c r="F46" s="8">
        <f t="shared" si="5"/>
        <v>82</v>
      </c>
      <c r="G46" s="12" t="s">
        <v>87</v>
      </c>
      <c r="H46" s="37">
        <v>0</v>
      </c>
      <c r="I46" s="10">
        <v>201</v>
      </c>
      <c r="J46" s="8">
        <f t="shared" si="1"/>
        <v>201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201</v>
      </c>
      <c r="E47" s="8">
        <f t="shared" si="0"/>
        <v>201</v>
      </c>
      <c r="F47" s="8">
        <f t="shared" si="5"/>
        <v>83</v>
      </c>
      <c r="G47" s="12" t="s">
        <v>89</v>
      </c>
      <c r="H47" s="37">
        <v>0</v>
      </c>
      <c r="I47" s="10">
        <v>201</v>
      </c>
      <c r="J47" s="8">
        <f t="shared" si="1"/>
        <v>201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201</v>
      </c>
      <c r="E48" s="8">
        <f t="shared" si="0"/>
        <v>201</v>
      </c>
      <c r="F48" s="8">
        <f t="shared" si="5"/>
        <v>84</v>
      </c>
      <c r="G48" s="12" t="s">
        <v>91</v>
      </c>
      <c r="H48" s="37">
        <v>0</v>
      </c>
      <c r="I48" s="10">
        <v>201</v>
      </c>
      <c r="J48" s="8">
        <f t="shared" si="1"/>
        <v>201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201</v>
      </c>
      <c r="E49" s="8">
        <f t="shared" si="0"/>
        <v>201</v>
      </c>
      <c r="F49" s="8">
        <f t="shared" si="5"/>
        <v>85</v>
      </c>
      <c r="G49" s="12" t="s">
        <v>93</v>
      </c>
      <c r="H49" s="37">
        <v>0</v>
      </c>
      <c r="I49" s="10">
        <v>201</v>
      </c>
      <c r="J49" s="8">
        <f t="shared" si="1"/>
        <v>201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201</v>
      </c>
      <c r="E50" s="8">
        <f t="shared" si="0"/>
        <v>201</v>
      </c>
      <c r="F50" s="8">
        <f t="shared" si="5"/>
        <v>86</v>
      </c>
      <c r="G50" s="12" t="s">
        <v>95</v>
      </c>
      <c r="H50" s="37">
        <v>0</v>
      </c>
      <c r="I50" s="10">
        <v>201</v>
      </c>
      <c r="J50" s="8">
        <f t="shared" si="1"/>
        <v>201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201</v>
      </c>
      <c r="E51" s="8">
        <f t="shared" si="0"/>
        <v>201</v>
      </c>
      <c r="F51" s="8">
        <f t="shared" si="5"/>
        <v>87</v>
      </c>
      <c r="G51" s="12" t="s">
        <v>97</v>
      </c>
      <c r="H51" s="37">
        <v>0</v>
      </c>
      <c r="I51" s="10">
        <v>201</v>
      </c>
      <c r="J51" s="8">
        <f t="shared" si="1"/>
        <v>201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201</v>
      </c>
      <c r="E52" s="8">
        <f t="shared" si="0"/>
        <v>201</v>
      </c>
      <c r="F52" s="8">
        <f t="shared" si="5"/>
        <v>88</v>
      </c>
      <c r="G52" s="12" t="s">
        <v>99</v>
      </c>
      <c r="H52" s="37">
        <v>0</v>
      </c>
      <c r="I52" s="10">
        <v>201</v>
      </c>
      <c r="J52" s="8">
        <f t="shared" si="1"/>
        <v>201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201</v>
      </c>
      <c r="E53" s="8">
        <f t="shared" si="0"/>
        <v>201</v>
      </c>
      <c r="F53" s="8">
        <f t="shared" si="5"/>
        <v>89</v>
      </c>
      <c r="G53" s="12" t="s">
        <v>101</v>
      </c>
      <c r="H53" s="37">
        <v>0</v>
      </c>
      <c r="I53" s="10">
        <v>201</v>
      </c>
      <c r="J53" s="8">
        <f t="shared" si="1"/>
        <v>201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201</v>
      </c>
      <c r="E54" s="8">
        <f t="shared" si="0"/>
        <v>201</v>
      </c>
      <c r="F54" s="8">
        <f t="shared" si="5"/>
        <v>90</v>
      </c>
      <c r="G54" s="12" t="s">
        <v>103</v>
      </c>
      <c r="H54" s="37">
        <v>0</v>
      </c>
      <c r="I54" s="10">
        <v>201</v>
      </c>
      <c r="J54" s="8">
        <f t="shared" si="1"/>
        <v>201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201</v>
      </c>
      <c r="E55" s="8">
        <f t="shared" si="0"/>
        <v>201</v>
      </c>
      <c r="F55" s="8">
        <f t="shared" si="5"/>
        <v>91</v>
      </c>
      <c r="G55" s="12" t="s">
        <v>105</v>
      </c>
      <c r="H55" s="37">
        <v>0</v>
      </c>
      <c r="I55" s="10">
        <v>201</v>
      </c>
      <c r="J55" s="8">
        <f t="shared" si="1"/>
        <v>201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201</v>
      </c>
      <c r="E56" s="8">
        <f t="shared" si="0"/>
        <v>201</v>
      </c>
      <c r="F56" s="8">
        <f t="shared" si="5"/>
        <v>92</v>
      </c>
      <c r="G56" s="12" t="s">
        <v>107</v>
      </c>
      <c r="H56" s="37">
        <v>0</v>
      </c>
      <c r="I56" s="10">
        <v>201</v>
      </c>
      <c r="J56" s="8">
        <f t="shared" si="1"/>
        <v>201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201</v>
      </c>
      <c r="E57" s="8">
        <f t="shared" si="0"/>
        <v>201</v>
      </c>
      <c r="F57" s="8">
        <f t="shared" si="5"/>
        <v>93</v>
      </c>
      <c r="G57" s="12" t="s">
        <v>109</v>
      </c>
      <c r="H57" s="37">
        <v>0</v>
      </c>
      <c r="I57" s="10">
        <v>201</v>
      </c>
      <c r="J57" s="8">
        <f t="shared" si="1"/>
        <v>201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201</v>
      </c>
      <c r="E58" s="8">
        <f t="shared" si="0"/>
        <v>201</v>
      </c>
      <c r="F58" s="8">
        <f t="shared" si="5"/>
        <v>94</v>
      </c>
      <c r="G58" s="12" t="s">
        <v>111</v>
      </c>
      <c r="H58" s="37">
        <v>0</v>
      </c>
      <c r="I58" s="10">
        <v>201</v>
      </c>
      <c r="J58" s="8">
        <f t="shared" si="1"/>
        <v>201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201</v>
      </c>
      <c r="E59" s="17">
        <f t="shared" si="0"/>
        <v>201</v>
      </c>
      <c r="F59" s="17">
        <f t="shared" si="5"/>
        <v>95</v>
      </c>
      <c r="G59" s="18" t="s">
        <v>113</v>
      </c>
      <c r="H59" s="37">
        <v>0</v>
      </c>
      <c r="I59" s="10">
        <v>201</v>
      </c>
      <c r="J59" s="17">
        <f t="shared" si="1"/>
        <v>201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201</v>
      </c>
      <c r="E60" s="17">
        <f t="shared" si="0"/>
        <v>201</v>
      </c>
      <c r="F60" s="17">
        <f t="shared" si="5"/>
        <v>96</v>
      </c>
      <c r="G60" s="18" t="s">
        <v>115</v>
      </c>
      <c r="H60" s="37">
        <v>0</v>
      </c>
      <c r="I60" s="10">
        <v>201</v>
      </c>
      <c r="J60" s="17">
        <f t="shared" si="1"/>
        <v>201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220</v>
      </c>
      <c r="F63" s="120"/>
      <c r="G63" s="121"/>
      <c r="H63" s="21">
        <v>0</v>
      </c>
      <c r="I63" s="21">
        <v>5.43</v>
      </c>
      <c r="J63" s="21">
        <f>H63+I63</f>
        <v>5.43</v>
      </c>
      <c r="K63" s="2"/>
      <c r="L63" s="22">
        <v>200</v>
      </c>
      <c r="M63" s="32">
        <f>L63/1000</f>
        <v>0.2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221</v>
      </c>
      <c r="F64" s="123"/>
      <c r="G64" s="124"/>
      <c r="H64" s="36">
        <f>K81</f>
        <v>0</v>
      </c>
      <c r="I64" s="36">
        <f>L81</f>
        <v>0.2</v>
      </c>
      <c r="J64" s="36">
        <f>H64+I64</f>
        <v>0.2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222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2.8000000000000001E-2</v>
      </c>
      <c r="N66" s="28">
        <v>0.56799999999999995</v>
      </c>
      <c r="O66" s="29">
        <f>M66+N66</f>
        <v>0.59599999999999997</v>
      </c>
      <c r="P66" s="29">
        <f>O66/J63*100</f>
        <v>10.976058931860038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4.9980000000000011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0.20825000000000005</v>
      </c>
      <c r="O68" s="23"/>
      <c r="P68" s="32">
        <f>M68+N68</f>
        <v>0.20825000000000005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208.25000000000006</v>
      </c>
      <c r="O69" s="23"/>
      <c r="P69" s="29">
        <f>M69+N69</f>
        <v>208.25000000000006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74"/>
      <c r="F71" s="2"/>
      <c r="G71" s="2"/>
      <c r="H71" s="2"/>
      <c r="I71" s="2"/>
      <c r="J71" s="7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0.17599999999999999</v>
      </c>
      <c r="M80" s="32">
        <f>K80+L80</f>
        <v>0.17599999999999999</v>
      </c>
      <c r="N80" s="32">
        <f>M80-M63</f>
        <v>-2.4000000000000021E-2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0.2</v>
      </c>
      <c r="M81" s="32">
        <f>K81+L81</f>
        <v>0.2</v>
      </c>
      <c r="N81" s="32">
        <f>N80/2</f>
        <v>-1.2000000000000011E-2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H14" workbookViewId="0">
      <selection activeCell="L11" sqref="L11:N38"/>
    </sheetView>
  </sheetViews>
  <sheetFormatPr defaultColWidth="14.42578125" defaultRowHeight="15" x14ac:dyDescent="0.25"/>
  <cols>
    <col min="1" max="1" width="10.5703125" style="77" customWidth="1"/>
    <col min="2" max="2" width="18.5703125" style="77" customWidth="1"/>
    <col min="3" max="4" width="12.7109375" style="77" customWidth="1"/>
    <col min="5" max="5" width="14.7109375" style="77" customWidth="1"/>
    <col min="6" max="6" width="12.42578125" style="77" customWidth="1"/>
    <col min="7" max="7" width="15.140625" style="77" customWidth="1"/>
    <col min="8" max="9" width="12.7109375" style="77" customWidth="1"/>
    <col min="10" max="10" width="15" style="77" customWidth="1"/>
    <col min="11" max="11" width="9.140625" style="77" customWidth="1"/>
    <col min="12" max="12" width="13" style="77" customWidth="1"/>
    <col min="13" max="13" width="12.7109375" style="77" customWidth="1"/>
    <col min="14" max="14" width="14.28515625" style="77" customWidth="1"/>
    <col min="15" max="15" width="7.85546875" style="77" customWidth="1"/>
    <col min="16" max="17" width="9.140625" style="77" customWidth="1"/>
    <col min="18" max="16384" width="14.42578125" style="77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224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78" t="s">
        <v>235</v>
      </c>
      <c r="D9" s="79"/>
      <c r="E9" s="79"/>
      <c r="F9" s="79"/>
      <c r="G9" s="79"/>
      <c r="H9" s="79"/>
      <c r="I9" s="79"/>
      <c r="J9" s="80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78" t="s">
        <v>225</v>
      </c>
      <c r="D10" s="79"/>
      <c r="E10" s="79"/>
      <c r="F10" s="79"/>
      <c r="G10" s="79"/>
      <c r="H10" s="79"/>
      <c r="I10" s="79"/>
      <c r="J10" s="80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206</v>
      </c>
      <c r="E13" s="11">
        <f t="shared" ref="E13:E60" si="0">SUM(C13,D13)</f>
        <v>206</v>
      </c>
      <c r="F13" s="8">
        <v>49</v>
      </c>
      <c r="G13" s="12" t="s">
        <v>21</v>
      </c>
      <c r="H13" s="37">
        <v>0</v>
      </c>
      <c r="I13" s="10">
        <v>206</v>
      </c>
      <c r="J13" s="8">
        <f t="shared" ref="J13:J60" si="1">SUM(H13,I13)</f>
        <v>206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206</v>
      </c>
      <c r="E14" s="11">
        <f t="shared" si="0"/>
        <v>206</v>
      </c>
      <c r="F14" s="8">
        <f t="shared" ref="F14:F36" si="3">F13+1</f>
        <v>50</v>
      </c>
      <c r="G14" s="12" t="s">
        <v>23</v>
      </c>
      <c r="H14" s="37">
        <v>0</v>
      </c>
      <c r="I14" s="10">
        <v>206</v>
      </c>
      <c r="J14" s="8">
        <f t="shared" si="1"/>
        <v>206</v>
      </c>
      <c r="K14" s="2"/>
      <c r="L14" s="2" t="s">
        <v>20</v>
      </c>
      <c r="M14" s="7">
        <f>AVERAGE(C13:C16)</f>
        <v>0</v>
      </c>
      <c r="N14" s="7">
        <f>AVERAGE(D13:D16)</f>
        <v>206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206</v>
      </c>
      <c r="E15" s="11">
        <f t="shared" si="0"/>
        <v>206</v>
      </c>
      <c r="F15" s="8">
        <f t="shared" si="3"/>
        <v>51</v>
      </c>
      <c r="G15" s="12" t="s">
        <v>25</v>
      </c>
      <c r="H15" s="37">
        <v>0</v>
      </c>
      <c r="I15" s="10">
        <v>206</v>
      </c>
      <c r="J15" s="8">
        <f t="shared" si="1"/>
        <v>206</v>
      </c>
      <c r="K15" s="2"/>
      <c r="L15" s="2" t="s">
        <v>28</v>
      </c>
      <c r="M15" s="7">
        <f>AVERAGE(C17:C20)</f>
        <v>0</v>
      </c>
      <c r="N15" s="7">
        <f>AVERAGE(D17:D20)</f>
        <v>206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206</v>
      </c>
      <c r="E16" s="11">
        <f t="shared" si="0"/>
        <v>206</v>
      </c>
      <c r="F16" s="8">
        <f t="shared" si="3"/>
        <v>52</v>
      </c>
      <c r="G16" s="12" t="s">
        <v>27</v>
      </c>
      <c r="H16" s="37">
        <v>0</v>
      </c>
      <c r="I16" s="10">
        <v>206</v>
      </c>
      <c r="J16" s="8">
        <f t="shared" si="1"/>
        <v>206</v>
      </c>
      <c r="K16" s="2"/>
      <c r="L16" s="2" t="s">
        <v>36</v>
      </c>
      <c r="M16" s="7">
        <f>AVERAGE(C21:C24)</f>
        <v>0</v>
      </c>
      <c r="N16" s="7">
        <f>AVERAGE(D21:D24)</f>
        <v>206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206</v>
      </c>
      <c r="E17" s="11">
        <f t="shared" si="0"/>
        <v>206</v>
      </c>
      <c r="F17" s="8">
        <f t="shared" si="3"/>
        <v>53</v>
      </c>
      <c r="G17" s="12" t="s">
        <v>29</v>
      </c>
      <c r="H17" s="37">
        <v>0</v>
      </c>
      <c r="I17" s="10">
        <v>206</v>
      </c>
      <c r="J17" s="8">
        <f t="shared" si="1"/>
        <v>206</v>
      </c>
      <c r="K17" s="2"/>
      <c r="L17" s="2" t="s">
        <v>44</v>
      </c>
      <c r="M17" s="7">
        <f>AVERAGE(C25:C28)</f>
        <v>0</v>
      </c>
      <c r="N17" s="7">
        <f>AVERAGE(D25:D28)</f>
        <v>206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206</v>
      </c>
      <c r="E18" s="11">
        <f t="shared" si="0"/>
        <v>206</v>
      </c>
      <c r="F18" s="8">
        <f t="shared" si="3"/>
        <v>54</v>
      </c>
      <c r="G18" s="12" t="s">
        <v>31</v>
      </c>
      <c r="H18" s="37">
        <v>0</v>
      </c>
      <c r="I18" s="10">
        <v>206</v>
      </c>
      <c r="J18" s="8">
        <f t="shared" si="1"/>
        <v>206</v>
      </c>
      <c r="K18" s="2"/>
      <c r="L18" s="2" t="s">
        <v>52</v>
      </c>
      <c r="M18" s="7">
        <f>AVERAGE(C29:C32)</f>
        <v>0</v>
      </c>
      <c r="N18" s="7">
        <f>AVERAGE(D29:D32)</f>
        <v>206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206</v>
      </c>
      <c r="E19" s="11">
        <f t="shared" si="0"/>
        <v>206</v>
      </c>
      <c r="F19" s="8">
        <f t="shared" si="3"/>
        <v>55</v>
      </c>
      <c r="G19" s="12" t="s">
        <v>33</v>
      </c>
      <c r="H19" s="37">
        <v>0</v>
      </c>
      <c r="I19" s="10">
        <v>206</v>
      </c>
      <c r="J19" s="8">
        <f t="shared" si="1"/>
        <v>206</v>
      </c>
      <c r="K19" s="2"/>
      <c r="L19" s="2" t="s">
        <v>60</v>
      </c>
      <c r="M19" s="7">
        <f>AVERAGE(C33:C36)</f>
        <v>0</v>
      </c>
      <c r="N19" s="7">
        <f>AVERAGE(D33:D36)</f>
        <v>206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206</v>
      </c>
      <c r="E20" s="11">
        <f t="shared" si="0"/>
        <v>206</v>
      </c>
      <c r="F20" s="8">
        <f t="shared" si="3"/>
        <v>56</v>
      </c>
      <c r="G20" s="12" t="s">
        <v>35</v>
      </c>
      <c r="H20" s="37">
        <v>0</v>
      </c>
      <c r="I20" s="10">
        <v>206</v>
      </c>
      <c r="J20" s="8">
        <f t="shared" si="1"/>
        <v>206</v>
      </c>
      <c r="K20" s="2"/>
      <c r="L20" s="2" t="s">
        <v>68</v>
      </c>
      <c r="M20" s="7">
        <f>AVERAGE(C37:C40)</f>
        <v>0</v>
      </c>
      <c r="N20" s="7">
        <f>AVERAGE(D37:D40)</f>
        <v>206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206</v>
      </c>
      <c r="E21" s="11">
        <f t="shared" si="0"/>
        <v>206</v>
      </c>
      <c r="F21" s="8">
        <f t="shared" si="3"/>
        <v>57</v>
      </c>
      <c r="G21" s="12" t="s">
        <v>37</v>
      </c>
      <c r="H21" s="37">
        <v>0</v>
      </c>
      <c r="I21" s="10">
        <v>206</v>
      </c>
      <c r="J21" s="8">
        <f t="shared" si="1"/>
        <v>206</v>
      </c>
      <c r="K21" s="2"/>
      <c r="L21" s="2" t="s">
        <v>76</v>
      </c>
      <c r="M21" s="7">
        <f>AVERAGE(C41:C44)</f>
        <v>0</v>
      </c>
      <c r="N21" s="7">
        <f>AVERAGE(D41:D44)</f>
        <v>206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206</v>
      </c>
      <c r="E22" s="11">
        <f t="shared" si="0"/>
        <v>206</v>
      </c>
      <c r="F22" s="8">
        <f t="shared" si="3"/>
        <v>58</v>
      </c>
      <c r="G22" s="12" t="s">
        <v>39</v>
      </c>
      <c r="H22" s="37">
        <v>0</v>
      </c>
      <c r="I22" s="10">
        <v>206</v>
      </c>
      <c r="J22" s="8">
        <f t="shared" si="1"/>
        <v>206</v>
      </c>
      <c r="K22" s="2"/>
      <c r="L22" s="2" t="s">
        <v>84</v>
      </c>
      <c r="M22" s="7">
        <f>AVERAGE(C45:C48)</f>
        <v>0</v>
      </c>
      <c r="N22" s="7">
        <f>AVERAGE(D45:D48)</f>
        <v>206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206</v>
      </c>
      <c r="E23" s="11">
        <f t="shared" si="0"/>
        <v>206</v>
      </c>
      <c r="F23" s="8">
        <f t="shared" si="3"/>
        <v>59</v>
      </c>
      <c r="G23" s="12" t="s">
        <v>41</v>
      </c>
      <c r="H23" s="37">
        <v>0</v>
      </c>
      <c r="I23" s="10">
        <v>206</v>
      </c>
      <c r="J23" s="8">
        <f t="shared" si="1"/>
        <v>206</v>
      </c>
      <c r="K23" s="2"/>
      <c r="L23" s="2" t="s">
        <v>92</v>
      </c>
      <c r="M23" s="7">
        <f>AVERAGE(C49:C52)</f>
        <v>0</v>
      </c>
      <c r="N23" s="7">
        <f>AVERAGE(D49:D52)</f>
        <v>206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206</v>
      </c>
      <c r="E24" s="11">
        <f t="shared" si="0"/>
        <v>206</v>
      </c>
      <c r="F24" s="8">
        <f t="shared" si="3"/>
        <v>60</v>
      </c>
      <c r="G24" s="12" t="s">
        <v>43</v>
      </c>
      <c r="H24" s="37">
        <v>0</v>
      </c>
      <c r="I24" s="10">
        <v>206</v>
      </c>
      <c r="J24" s="8">
        <f t="shared" si="1"/>
        <v>206</v>
      </c>
      <c r="K24" s="2"/>
      <c r="L24" s="13" t="s">
        <v>100</v>
      </c>
      <c r="M24" s="7">
        <f>AVERAGE(C53:C56)</f>
        <v>0</v>
      </c>
      <c r="N24" s="7">
        <f>AVERAGE(D53:D56)</f>
        <v>206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206</v>
      </c>
      <c r="E25" s="11">
        <f t="shared" si="0"/>
        <v>206</v>
      </c>
      <c r="F25" s="8">
        <f t="shared" si="3"/>
        <v>61</v>
      </c>
      <c r="G25" s="12" t="s">
        <v>45</v>
      </c>
      <c r="H25" s="37">
        <v>0</v>
      </c>
      <c r="I25" s="10">
        <v>206</v>
      </c>
      <c r="J25" s="8">
        <f t="shared" si="1"/>
        <v>206</v>
      </c>
      <c r="K25" s="2"/>
      <c r="L25" s="16" t="s">
        <v>108</v>
      </c>
      <c r="M25" s="7">
        <f>AVERAGE(C57:C60)</f>
        <v>0</v>
      </c>
      <c r="N25" s="7">
        <f>AVERAGE(D57:D60)</f>
        <v>206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206</v>
      </c>
      <c r="E26" s="11">
        <f t="shared" si="0"/>
        <v>206</v>
      </c>
      <c r="F26" s="8">
        <f t="shared" si="3"/>
        <v>62</v>
      </c>
      <c r="G26" s="12" t="s">
        <v>47</v>
      </c>
      <c r="H26" s="37">
        <v>0</v>
      </c>
      <c r="I26" s="10">
        <v>206</v>
      </c>
      <c r="J26" s="8">
        <f t="shared" si="1"/>
        <v>206</v>
      </c>
      <c r="K26" s="2"/>
      <c r="L26" s="16" t="s">
        <v>21</v>
      </c>
      <c r="M26" s="7">
        <f>AVERAGE(H13:H16)</f>
        <v>0</v>
      </c>
      <c r="N26" s="7">
        <f>AVERAGE(I13:I16)</f>
        <v>206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206</v>
      </c>
      <c r="E27" s="11">
        <f t="shared" si="0"/>
        <v>206</v>
      </c>
      <c r="F27" s="8">
        <f t="shared" si="3"/>
        <v>63</v>
      </c>
      <c r="G27" s="12" t="s">
        <v>49</v>
      </c>
      <c r="H27" s="37">
        <v>0</v>
      </c>
      <c r="I27" s="10">
        <v>206</v>
      </c>
      <c r="J27" s="8">
        <f t="shared" si="1"/>
        <v>206</v>
      </c>
      <c r="K27" s="2"/>
      <c r="L27" s="24" t="s">
        <v>29</v>
      </c>
      <c r="M27" s="7">
        <f>AVERAGE(H17:H20)</f>
        <v>0</v>
      </c>
      <c r="N27" s="7">
        <f>AVERAGE(I17:I20)</f>
        <v>206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206</v>
      </c>
      <c r="E28" s="11">
        <f t="shared" si="0"/>
        <v>206</v>
      </c>
      <c r="F28" s="8">
        <f t="shared" si="3"/>
        <v>64</v>
      </c>
      <c r="G28" s="12" t="s">
        <v>51</v>
      </c>
      <c r="H28" s="37">
        <v>0</v>
      </c>
      <c r="I28" s="10">
        <v>206</v>
      </c>
      <c r="J28" s="8">
        <f t="shared" si="1"/>
        <v>206</v>
      </c>
      <c r="K28" s="2"/>
      <c r="L28" s="2" t="s">
        <v>37</v>
      </c>
      <c r="M28" s="7">
        <f>AVERAGE(H21:H24)</f>
        <v>0</v>
      </c>
      <c r="N28" s="7">
        <f>AVERAGE(I21:I24)</f>
        <v>206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206</v>
      </c>
      <c r="E29" s="11">
        <f t="shared" si="0"/>
        <v>206</v>
      </c>
      <c r="F29" s="8">
        <f t="shared" si="3"/>
        <v>65</v>
      </c>
      <c r="G29" s="12" t="s">
        <v>53</v>
      </c>
      <c r="H29" s="37">
        <v>0</v>
      </c>
      <c r="I29" s="10">
        <v>206</v>
      </c>
      <c r="J29" s="8">
        <f t="shared" si="1"/>
        <v>206</v>
      </c>
      <c r="K29" s="2"/>
      <c r="L29" s="2" t="s">
        <v>45</v>
      </c>
      <c r="M29" s="7">
        <f>AVERAGE(H25:H28)</f>
        <v>0</v>
      </c>
      <c r="N29" s="7">
        <f>AVERAGE(I25:I28)</f>
        <v>206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206</v>
      </c>
      <c r="E30" s="11">
        <f t="shared" si="0"/>
        <v>206</v>
      </c>
      <c r="F30" s="8">
        <f t="shared" si="3"/>
        <v>66</v>
      </c>
      <c r="G30" s="12" t="s">
        <v>55</v>
      </c>
      <c r="H30" s="37">
        <v>0</v>
      </c>
      <c r="I30" s="10">
        <v>206</v>
      </c>
      <c r="J30" s="8">
        <f t="shared" si="1"/>
        <v>206</v>
      </c>
      <c r="K30" s="2"/>
      <c r="L30" s="2" t="s">
        <v>53</v>
      </c>
      <c r="M30" s="7">
        <f>AVERAGE(H29:H32)</f>
        <v>0</v>
      </c>
      <c r="N30" s="7">
        <f>AVERAGE(I29:I32)</f>
        <v>206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206</v>
      </c>
      <c r="E31" s="11">
        <f t="shared" si="0"/>
        <v>206</v>
      </c>
      <c r="F31" s="8">
        <f t="shared" si="3"/>
        <v>67</v>
      </c>
      <c r="G31" s="12" t="s">
        <v>57</v>
      </c>
      <c r="H31" s="37">
        <v>0</v>
      </c>
      <c r="I31" s="10">
        <v>206</v>
      </c>
      <c r="J31" s="8">
        <f t="shared" si="1"/>
        <v>206</v>
      </c>
      <c r="K31" s="2"/>
      <c r="L31" s="2" t="s">
        <v>61</v>
      </c>
      <c r="M31" s="7">
        <f>AVERAGE(H33:H36)</f>
        <v>0</v>
      </c>
      <c r="N31" s="7">
        <f>AVERAGE(I33:I36)</f>
        <v>206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206</v>
      </c>
      <c r="E32" s="11">
        <f t="shared" si="0"/>
        <v>206</v>
      </c>
      <c r="F32" s="8">
        <f t="shared" si="3"/>
        <v>68</v>
      </c>
      <c r="G32" s="12" t="s">
        <v>59</v>
      </c>
      <c r="H32" s="37">
        <v>0</v>
      </c>
      <c r="I32" s="10">
        <v>206</v>
      </c>
      <c r="J32" s="8">
        <f t="shared" si="1"/>
        <v>206</v>
      </c>
      <c r="K32" s="2"/>
      <c r="L32" s="2" t="s">
        <v>69</v>
      </c>
      <c r="M32" s="7">
        <f>AVERAGE(H37:H40)</f>
        <v>0</v>
      </c>
      <c r="N32" s="7">
        <f>AVERAGE(I37:I40)</f>
        <v>206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206</v>
      </c>
      <c r="E33" s="11">
        <f t="shared" si="0"/>
        <v>206</v>
      </c>
      <c r="F33" s="8">
        <f t="shared" si="3"/>
        <v>69</v>
      </c>
      <c r="G33" s="12" t="s">
        <v>61</v>
      </c>
      <c r="H33" s="37">
        <v>0</v>
      </c>
      <c r="I33" s="10">
        <v>206</v>
      </c>
      <c r="J33" s="8">
        <f t="shared" si="1"/>
        <v>206</v>
      </c>
      <c r="K33" s="2"/>
      <c r="L33" s="2" t="s">
        <v>77</v>
      </c>
      <c r="M33" s="7">
        <f>AVERAGE(H41:H44)</f>
        <v>0</v>
      </c>
      <c r="N33" s="7">
        <f>AVERAGE(I41:I44)</f>
        <v>206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206</v>
      </c>
      <c r="E34" s="11">
        <f t="shared" si="0"/>
        <v>206</v>
      </c>
      <c r="F34" s="8">
        <f t="shared" si="3"/>
        <v>70</v>
      </c>
      <c r="G34" s="12" t="s">
        <v>63</v>
      </c>
      <c r="H34" s="37">
        <v>0</v>
      </c>
      <c r="I34" s="10">
        <v>206</v>
      </c>
      <c r="J34" s="8">
        <f t="shared" si="1"/>
        <v>206</v>
      </c>
      <c r="K34" s="2"/>
      <c r="L34" s="2" t="s">
        <v>85</v>
      </c>
      <c r="M34" s="7">
        <f>AVERAGE(H45:H48)</f>
        <v>0</v>
      </c>
      <c r="N34" s="7">
        <f>AVERAGE(I45:I48)</f>
        <v>206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206</v>
      </c>
      <c r="E35" s="11">
        <f t="shared" si="0"/>
        <v>206</v>
      </c>
      <c r="F35" s="8">
        <f t="shared" si="3"/>
        <v>71</v>
      </c>
      <c r="G35" s="12" t="s">
        <v>65</v>
      </c>
      <c r="H35" s="37">
        <v>0</v>
      </c>
      <c r="I35" s="10">
        <v>206</v>
      </c>
      <c r="J35" s="8">
        <f t="shared" si="1"/>
        <v>206</v>
      </c>
      <c r="K35" s="2"/>
      <c r="L35" s="2" t="s">
        <v>93</v>
      </c>
      <c r="M35" s="7">
        <f>AVERAGE(H49:H52)</f>
        <v>0</v>
      </c>
      <c r="N35" s="7">
        <f>AVERAGE(I49:I52)</f>
        <v>206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206</v>
      </c>
      <c r="E36" s="11">
        <f t="shared" si="0"/>
        <v>206</v>
      </c>
      <c r="F36" s="8">
        <f t="shared" si="3"/>
        <v>72</v>
      </c>
      <c r="G36" s="12" t="s">
        <v>67</v>
      </c>
      <c r="H36" s="37">
        <v>0</v>
      </c>
      <c r="I36" s="10">
        <v>206</v>
      </c>
      <c r="J36" s="8">
        <f t="shared" si="1"/>
        <v>206</v>
      </c>
      <c r="K36" s="2"/>
      <c r="L36" s="103" t="s">
        <v>101</v>
      </c>
      <c r="M36" s="7">
        <f>AVERAGE(H53:H56)</f>
        <v>0</v>
      </c>
      <c r="N36" s="7">
        <f>AVERAGE(I53:I56)</f>
        <v>206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206</v>
      </c>
      <c r="E37" s="11">
        <f t="shared" si="0"/>
        <v>206</v>
      </c>
      <c r="F37" s="8">
        <v>73</v>
      </c>
      <c r="G37" s="12" t="s">
        <v>69</v>
      </c>
      <c r="H37" s="37">
        <v>0</v>
      </c>
      <c r="I37" s="10">
        <v>206</v>
      </c>
      <c r="J37" s="8">
        <f t="shared" si="1"/>
        <v>206</v>
      </c>
      <c r="K37" s="2"/>
      <c r="L37" s="103" t="s">
        <v>109</v>
      </c>
      <c r="M37" s="7">
        <f>AVERAGE(H57:H60)</f>
        <v>0</v>
      </c>
      <c r="N37" s="7">
        <f>AVERAGE(I57:I60)</f>
        <v>206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206</v>
      </c>
      <c r="E38" s="8">
        <f t="shared" si="0"/>
        <v>206</v>
      </c>
      <c r="F38" s="8">
        <f t="shared" ref="F38:F60" si="5">F37+1</f>
        <v>74</v>
      </c>
      <c r="G38" s="12" t="s">
        <v>71</v>
      </c>
      <c r="H38" s="37">
        <v>0</v>
      </c>
      <c r="I38" s="10">
        <v>206</v>
      </c>
      <c r="J38" s="8">
        <f t="shared" si="1"/>
        <v>206</v>
      </c>
      <c r="K38" s="2"/>
      <c r="L38" s="103" t="s">
        <v>295</v>
      </c>
      <c r="M38" s="103">
        <f>AVERAGE(M14:M37)</f>
        <v>0</v>
      </c>
      <c r="N38" s="103">
        <f>AVERAGE(N14:N37)</f>
        <v>206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206</v>
      </c>
      <c r="E39" s="8">
        <f t="shared" si="0"/>
        <v>206</v>
      </c>
      <c r="F39" s="8">
        <f t="shared" si="5"/>
        <v>75</v>
      </c>
      <c r="G39" s="12" t="s">
        <v>73</v>
      </c>
      <c r="H39" s="37">
        <v>0</v>
      </c>
      <c r="I39" s="10">
        <v>206</v>
      </c>
      <c r="J39" s="8">
        <f t="shared" si="1"/>
        <v>206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206</v>
      </c>
      <c r="E40" s="8">
        <f t="shared" si="0"/>
        <v>206</v>
      </c>
      <c r="F40" s="8">
        <f t="shared" si="5"/>
        <v>76</v>
      </c>
      <c r="G40" s="12" t="s">
        <v>75</v>
      </c>
      <c r="H40" s="37">
        <v>0</v>
      </c>
      <c r="I40" s="10">
        <v>206</v>
      </c>
      <c r="J40" s="8">
        <f t="shared" si="1"/>
        <v>206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206</v>
      </c>
      <c r="E41" s="8">
        <f t="shared" si="0"/>
        <v>206</v>
      </c>
      <c r="F41" s="8">
        <f t="shared" si="5"/>
        <v>77</v>
      </c>
      <c r="G41" s="12" t="s">
        <v>77</v>
      </c>
      <c r="H41" s="37">
        <v>0</v>
      </c>
      <c r="I41" s="10">
        <v>206</v>
      </c>
      <c r="J41" s="8">
        <f t="shared" si="1"/>
        <v>206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206</v>
      </c>
      <c r="E42" s="8">
        <f t="shared" si="0"/>
        <v>206</v>
      </c>
      <c r="F42" s="8">
        <f t="shared" si="5"/>
        <v>78</v>
      </c>
      <c r="G42" s="12" t="s">
        <v>79</v>
      </c>
      <c r="H42" s="37">
        <v>0</v>
      </c>
      <c r="I42" s="10">
        <v>206</v>
      </c>
      <c r="J42" s="8">
        <f t="shared" si="1"/>
        <v>206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206</v>
      </c>
      <c r="E43" s="8">
        <f t="shared" si="0"/>
        <v>206</v>
      </c>
      <c r="F43" s="8">
        <f t="shared" si="5"/>
        <v>79</v>
      </c>
      <c r="G43" s="12" t="s">
        <v>81</v>
      </c>
      <c r="H43" s="37">
        <v>0</v>
      </c>
      <c r="I43" s="10">
        <v>206</v>
      </c>
      <c r="J43" s="8">
        <f t="shared" si="1"/>
        <v>206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206</v>
      </c>
      <c r="E44" s="8">
        <f t="shared" si="0"/>
        <v>206</v>
      </c>
      <c r="F44" s="8">
        <f t="shared" si="5"/>
        <v>80</v>
      </c>
      <c r="G44" s="12" t="s">
        <v>83</v>
      </c>
      <c r="H44" s="37">
        <v>0</v>
      </c>
      <c r="I44" s="10">
        <v>206</v>
      </c>
      <c r="J44" s="8">
        <f t="shared" si="1"/>
        <v>206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206</v>
      </c>
      <c r="E45" s="8">
        <f t="shared" si="0"/>
        <v>206</v>
      </c>
      <c r="F45" s="8">
        <f t="shared" si="5"/>
        <v>81</v>
      </c>
      <c r="G45" s="12" t="s">
        <v>85</v>
      </c>
      <c r="H45" s="37">
        <v>0</v>
      </c>
      <c r="I45" s="10">
        <v>206</v>
      </c>
      <c r="J45" s="8">
        <f t="shared" si="1"/>
        <v>206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206</v>
      </c>
      <c r="E46" s="8">
        <f t="shared" si="0"/>
        <v>206</v>
      </c>
      <c r="F46" s="8">
        <f t="shared" si="5"/>
        <v>82</v>
      </c>
      <c r="G46" s="12" t="s">
        <v>87</v>
      </c>
      <c r="H46" s="37">
        <v>0</v>
      </c>
      <c r="I46" s="10">
        <v>206</v>
      </c>
      <c r="J46" s="8">
        <f t="shared" si="1"/>
        <v>206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206</v>
      </c>
      <c r="E47" s="8">
        <f t="shared" si="0"/>
        <v>206</v>
      </c>
      <c r="F47" s="8">
        <f t="shared" si="5"/>
        <v>83</v>
      </c>
      <c r="G47" s="12" t="s">
        <v>89</v>
      </c>
      <c r="H47" s="37">
        <v>0</v>
      </c>
      <c r="I47" s="10">
        <v>206</v>
      </c>
      <c r="J47" s="8">
        <f t="shared" si="1"/>
        <v>206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206</v>
      </c>
      <c r="E48" s="8">
        <f t="shared" si="0"/>
        <v>206</v>
      </c>
      <c r="F48" s="8">
        <f t="shared" si="5"/>
        <v>84</v>
      </c>
      <c r="G48" s="12" t="s">
        <v>91</v>
      </c>
      <c r="H48" s="37">
        <v>0</v>
      </c>
      <c r="I48" s="10">
        <v>206</v>
      </c>
      <c r="J48" s="8">
        <f t="shared" si="1"/>
        <v>206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206</v>
      </c>
      <c r="E49" s="8">
        <f t="shared" si="0"/>
        <v>206</v>
      </c>
      <c r="F49" s="8">
        <f t="shared" si="5"/>
        <v>85</v>
      </c>
      <c r="G49" s="12" t="s">
        <v>93</v>
      </c>
      <c r="H49" s="37">
        <v>0</v>
      </c>
      <c r="I49" s="10">
        <v>206</v>
      </c>
      <c r="J49" s="8">
        <f t="shared" si="1"/>
        <v>206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206</v>
      </c>
      <c r="E50" s="8">
        <f t="shared" si="0"/>
        <v>206</v>
      </c>
      <c r="F50" s="8">
        <f t="shared" si="5"/>
        <v>86</v>
      </c>
      <c r="G50" s="12" t="s">
        <v>95</v>
      </c>
      <c r="H50" s="37">
        <v>0</v>
      </c>
      <c r="I50" s="10">
        <v>206</v>
      </c>
      <c r="J50" s="8">
        <f t="shared" si="1"/>
        <v>206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206</v>
      </c>
      <c r="E51" s="8">
        <f t="shared" si="0"/>
        <v>206</v>
      </c>
      <c r="F51" s="8">
        <f t="shared" si="5"/>
        <v>87</v>
      </c>
      <c r="G51" s="12" t="s">
        <v>97</v>
      </c>
      <c r="H51" s="37">
        <v>0</v>
      </c>
      <c r="I51" s="10">
        <v>206</v>
      </c>
      <c r="J51" s="8">
        <f t="shared" si="1"/>
        <v>206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206</v>
      </c>
      <c r="E52" s="8">
        <f t="shared" si="0"/>
        <v>206</v>
      </c>
      <c r="F52" s="8">
        <f t="shared" si="5"/>
        <v>88</v>
      </c>
      <c r="G52" s="12" t="s">
        <v>99</v>
      </c>
      <c r="H52" s="37">
        <v>0</v>
      </c>
      <c r="I52" s="10">
        <v>206</v>
      </c>
      <c r="J52" s="8">
        <f t="shared" si="1"/>
        <v>206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206</v>
      </c>
      <c r="E53" s="8">
        <f t="shared" si="0"/>
        <v>206</v>
      </c>
      <c r="F53" s="8">
        <f t="shared" si="5"/>
        <v>89</v>
      </c>
      <c r="G53" s="12" t="s">
        <v>101</v>
      </c>
      <c r="H53" s="37">
        <v>0</v>
      </c>
      <c r="I53" s="10">
        <v>206</v>
      </c>
      <c r="J53" s="8">
        <f t="shared" si="1"/>
        <v>206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206</v>
      </c>
      <c r="E54" s="8">
        <f t="shared" si="0"/>
        <v>206</v>
      </c>
      <c r="F54" s="8">
        <f t="shared" si="5"/>
        <v>90</v>
      </c>
      <c r="G54" s="12" t="s">
        <v>103</v>
      </c>
      <c r="H54" s="37">
        <v>0</v>
      </c>
      <c r="I54" s="10">
        <v>206</v>
      </c>
      <c r="J54" s="8">
        <f t="shared" si="1"/>
        <v>206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206</v>
      </c>
      <c r="E55" s="8">
        <f t="shared" si="0"/>
        <v>206</v>
      </c>
      <c r="F55" s="8">
        <f t="shared" si="5"/>
        <v>91</v>
      </c>
      <c r="G55" s="12" t="s">
        <v>105</v>
      </c>
      <c r="H55" s="37">
        <v>0</v>
      </c>
      <c r="I55" s="10">
        <v>206</v>
      </c>
      <c r="J55" s="8">
        <f t="shared" si="1"/>
        <v>206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206</v>
      </c>
      <c r="E56" s="8">
        <f t="shared" si="0"/>
        <v>206</v>
      </c>
      <c r="F56" s="8">
        <f t="shared" si="5"/>
        <v>92</v>
      </c>
      <c r="G56" s="12" t="s">
        <v>107</v>
      </c>
      <c r="H56" s="37">
        <v>0</v>
      </c>
      <c r="I56" s="10">
        <v>206</v>
      </c>
      <c r="J56" s="8">
        <f t="shared" si="1"/>
        <v>206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206</v>
      </c>
      <c r="E57" s="8">
        <f t="shared" si="0"/>
        <v>206</v>
      </c>
      <c r="F57" s="8">
        <f t="shared" si="5"/>
        <v>93</v>
      </c>
      <c r="G57" s="12" t="s">
        <v>109</v>
      </c>
      <c r="H57" s="37">
        <v>0</v>
      </c>
      <c r="I57" s="10">
        <v>206</v>
      </c>
      <c r="J57" s="8">
        <f t="shared" si="1"/>
        <v>206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206</v>
      </c>
      <c r="E58" s="8">
        <f t="shared" si="0"/>
        <v>206</v>
      </c>
      <c r="F58" s="8">
        <f t="shared" si="5"/>
        <v>94</v>
      </c>
      <c r="G58" s="12" t="s">
        <v>111</v>
      </c>
      <c r="H58" s="37">
        <v>0</v>
      </c>
      <c r="I58" s="10">
        <v>206</v>
      </c>
      <c r="J58" s="8">
        <f t="shared" si="1"/>
        <v>206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206</v>
      </c>
      <c r="E59" s="17">
        <f t="shared" si="0"/>
        <v>206</v>
      </c>
      <c r="F59" s="17">
        <f t="shared" si="5"/>
        <v>95</v>
      </c>
      <c r="G59" s="18" t="s">
        <v>113</v>
      </c>
      <c r="H59" s="37">
        <v>0</v>
      </c>
      <c r="I59" s="10">
        <v>206</v>
      </c>
      <c r="J59" s="17">
        <f t="shared" si="1"/>
        <v>206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206</v>
      </c>
      <c r="E60" s="17">
        <f t="shared" si="0"/>
        <v>206</v>
      </c>
      <c r="F60" s="17">
        <f t="shared" si="5"/>
        <v>96</v>
      </c>
      <c r="G60" s="18" t="s">
        <v>115</v>
      </c>
      <c r="H60" s="37">
        <v>0</v>
      </c>
      <c r="I60" s="10">
        <v>206</v>
      </c>
      <c r="J60" s="17">
        <f t="shared" si="1"/>
        <v>206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226</v>
      </c>
      <c r="F63" s="120"/>
      <c r="G63" s="121"/>
      <c r="H63" s="21">
        <v>0</v>
      </c>
      <c r="I63" s="21">
        <v>5.57</v>
      </c>
      <c r="J63" s="21">
        <f>H63+I63</f>
        <v>5.57</v>
      </c>
      <c r="K63" s="2"/>
      <c r="L63" s="22">
        <v>0</v>
      </c>
      <c r="M63" s="32">
        <f>L63/1000</f>
        <v>0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227</v>
      </c>
      <c r="F64" s="123"/>
      <c r="G64" s="124"/>
      <c r="H64" s="36">
        <f>K81</f>
        <v>0</v>
      </c>
      <c r="I64" s="36">
        <f>L81</f>
        <v>0</v>
      </c>
      <c r="J64" s="36">
        <f>H64+I64</f>
        <v>0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228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2.7E-2</v>
      </c>
      <c r="N66" s="28">
        <v>0.58199999999999996</v>
      </c>
      <c r="O66" s="29">
        <f>M66+N66</f>
        <v>0.60899999999999999</v>
      </c>
      <c r="P66" s="29">
        <f>O66/J63*100</f>
        <v>10.933572710951525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4.9250000000000007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0.20520833333333335</v>
      </c>
      <c r="O68" s="23"/>
      <c r="P68" s="32">
        <f>M68+N68</f>
        <v>0.20520833333333335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205.20833333333334</v>
      </c>
      <c r="O69" s="23"/>
      <c r="P69" s="29">
        <f>M69+N69</f>
        <v>205.20833333333334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76"/>
      <c r="F71" s="2"/>
      <c r="G71" s="2"/>
      <c r="H71" s="2"/>
      <c r="I71" s="2"/>
      <c r="J71" s="7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</v>
      </c>
      <c r="M80" s="32">
        <f>K80+L80</f>
        <v>0</v>
      </c>
      <c r="N80" s="32">
        <f>M80-M63</f>
        <v>0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</v>
      </c>
      <c r="M81" s="32">
        <f>K81+L81</f>
        <v>0</v>
      </c>
      <c r="N81" s="32">
        <f>N80/2</f>
        <v>0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5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A10:B10"/>
    <mergeCell ref="A11:A12"/>
    <mergeCell ref="B11:B12"/>
    <mergeCell ref="C11:C12"/>
    <mergeCell ref="G11:G12"/>
    <mergeCell ref="H11:H12"/>
    <mergeCell ref="I11:I12"/>
    <mergeCell ref="J11:J12"/>
    <mergeCell ref="A61:D61"/>
    <mergeCell ref="E61:J61"/>
    <mergeCell ref="D11:D12"/>
    <mergeCell ref="E11:E12"/>
    <mergeCell ref="F11:F12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D19" workbookViewId="0">
      <selection activeCell="L11" sqref="L11:N38"/>
    </sheetView>
  </sheetViews>
  <sheetFormatPr defaultColWidth="14.42578125" defaultRowHeight="15" x14ac:dyDescent="0.25"/>
  <cols>
    <col min="1" max="1" width="10.5703125" style="41" customWidth="1"/>
    <col min="2" max="2" width="18.5703125" style="41" customWidth="1"/>
    <col min="3" max="4" width="12.7109375" style="41" customWidth="1"/>
    <col min="5" max="5" width="14.7109375" style="41" customWidth="1"/>
    <col min="6" max="6" width="12.42578125" style="41" customWidth="1"/>
    <col min="7" max="7" width="15.140625" style="41" customWidth="1"/>
    <col min="8" max="9" width="12.7109375" style="41" customWidth="1"/>
    <col min="10" max="10" width="15" style="41" customWidth="1"/>
    <col min="11" max="11" width="9.140625" style="41" customWidth="1"/>
    <col min="12" max="12" width="13" style="41" customWidth="1"/>
    <col min="13" max="13" width="12.7109375" style="41" customWidth="1"/>
    <col min="14" max="14" width="14.28515625" style="41" customWidth="1"/>
    <col min="15" max="15" width="7.85546875" style="41" customWidth="1"/>
    <col min="16" max="17" width="9.140625" style="41" customWidth="1"/>
    <col min="18" max="16384" width="14.42578125" style="41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136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148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137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212</v>
      </c>
      <c r="E13" s="11">
        <f t="shared" ref="E13:E60" si="0">SUM(C13,D13)</f>
        <v>212</v>
      </c>
      <c r="F13" s="8">
        <v>49</v>
      </c>
      <c r="G13" s="12" t="s">
        <v>21</v>
      </c>
      <c r="H13" s="37">
        <v>0</v>
      </c>
      <c r="I13" s="10">
        <v>212</v>
      </c>
      <c r="J13" s="8">
        <f t="shared" ref="J13:J60" si="1">SUM(H13,I13)</f>
        <v>212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212</v>
      </c>
      <c r="E14" s="11">
        <f t="shared" si="0"/>
        <v>212</v>
      </c>
      <c r="F14" s="8">
        <f t="shared" ref="F14:F36" si="3">F13+1</f>
        <v>50</v>
      </c>
      <c r="G14" s="12" t="s">
        <v>23</v>
      </c>
      <c r="H14" s="37">
        <v>0</v>
      </c>
      <c r="I14" s="10">
        <v>212</v>
      </c>
      <c r="J14" s="8">
        <f t="shared" si="1"/>
        <v>212</v>
      </c>
      <c r="K14" s="2"/>
      <c r="L14" s="2" t="s">
        <v>20</v>
      </c>
      <c r="M14" s="7">
        <f>AVERAGE(C13:C16)</f>
        <v>0</v>
      </c>
      <c r="N14" s="7">
        <f>AVERAGE(D13:D16)</f>
        <v>212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212</v>
      </c>
      <c r="E15" s="11">
        <f t="shared" si="0"/>
        <v>212</v>
      </c>
      <c r="F15" s="8">
        <f t="shared" si="3"/>
        <v>51</v>
      </c>
      <c r="G15" s="12" t="s">
        <v>25</v>
      </c>
      <c r="H15" s="37">
        <v>0</v>
      </c>
      <c r="I15" s="10">
        <v>212</v>
      </c>
      <c r="J15" s="8">
        <f t="shared" si="1"/>
        <v>212</v>
      </c>
      <c r="K15" s="2"/>
      <c r="L15" s="2" t="s">
        <v>28</v>
      </c>
      <c r="M15" s="7">
        <f>AVERAGE(C17:C20)</f>
        <v>0</v>
      </c>
      <c r="N15" s="7">
        <f>AVERAGE(D17:D20)</f>
        <v>212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212</v>
      </c>
      <c r="E16" s="11">
        <f t="shared" si="0"/>
        <v>212</v>
      </c>
      <c r="F16" s="8">
        <f t="shared" si="3"/>
        <v>52</v>
      </c>
      <c r="G16" s="12" t="s">
        <v>27</v>
      </c>
      <c r="H16" s="37">
        <v>0</v>
      </c>
      <c r="I16" s="10">
        <v>212</v>
      </c>
      <c r="J16" s="8">
        <f t="shared" si="1"/>
        <v>212</v>
      </c>
      <c r="K16" s="2"/>
      <c r="L16" s="2" t="s">
        <v>36</v>
      </c>
      <c r="M16" s="7">
        <f>AVERAGE(C21:C24)</f>
        <v>0</v>
      </c>
      <c r="N16" s="7">
        <f>AVERAGE(D21:D24)</f>
        <v>212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212</v>
      </c>
      <c r="E17" s="11">
        <f t="shared" si="0"/>
        <v>212</v>
      </c>
      <c r="F17" s="8">
        <f t="shared" si="3"/>
        <v>53</v>
      </c>
      <c r="G17" s="12" t="s">
        <v>29</v>
      </c>
      <c r="H17" s="37">
        <v>0</v>
      </c>
      <c r="I17" s="10">
        <v>212</v>
      </c>
      <c r="J17" s="8">
        <f t="shared" si="1"/>
        <v>212</v>
      </c>
      <c r="K17" s="2"/>
      <c r="L17" s="2" t="s">
        <v>44</v>
      </c>
      <c r="M17" s="7">
        <f>AVERAGE(C25:C28)</f>
        <v>0</v>
      </c>
      <c r="N17" s="7">
        <f>AVERAGE(D25:D28)</f>
        <v>212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212</v>
      </c>
      <c r="E18" s="11">
        <f t="shared" si="0"/>
        <v>212</v>
      </c>
      <c r="F18" s="8">
        <f t="shared" si="3"/>
        <v>54</v>
      </c>
      <c r="G18" s="12" t="s">
        <v>31</v>
      </c>
      <c r="H18" s="37">
        <v>0</v>
      </c>
      <c r="I18" s="10">
        <v>212</v>
      </c>
      <c r="J18" s="8">
        <f t="shared" si="1"/>
        <v>212</v>
      </c>
      <c r="K18" s="2"/>
      <c r="L18" s="2" t="s">
        <v>52</v>
      </c>
      <c r="M18" s="7">
        <f>AVERAGE(C29:C32)</f>
        <v>0</v>
      </c>
      <c r="N18" s="7">
        <f>AVERAGE(D29:D32)</f>
        <v>212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212</v>
      </c>
      <c r="E19" s="11">
        <f t="shared" si="0"/>
        <v>212</v>
      </c>
      <c r="F19" s="8">
        <f t="shared" si="3"/>
        <v>55</v>
      </c>
      <c r="G19" s="12" t="s">
        <v>33</v>
      </c>
      <c r="H19" s="37">
        <v>0</v>
      </c>
      <c r="I19" s="10">
        <v>212</v>
      </c>
      <c r="J19" s="8">
        <f t="shared" si="1"/>
        <v>212</v>
      </c>
      <c r="K19" s="2"/>
      <c r="L19" s="2" t="s">
        <v>60</v>
      </c>
      <c r="M19" s="7">
        <f>AVERAGE(C33:C36)</f>
        <v>0</v>
      </c>
      <c r="N19" s="7">
        <f>AVERAGE(D33:D36)</f>
        <v>212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212</v>
      </c>
      <c r="E20" s="11">
        <f t="shared" si="0"/>
        <v>212</v>
      </c>
      <c r="F20" s="8">
        <f t="shared" si="3"/>
        <v>56</v>
      </c>
      <c r="G20" s="12" t="s">
        <v>35</v>
      </c>
      <c r="H20" s="37">
        <v>0</v>
      </c>
      <c r="I20" s="10">
        <v>212</v>
      </c>
      <c r="J20" s="8">
        <f t="shared" si="1"/>
        <v>212</v>
      </c>
      <c r="K20" s="2"/>
      <c r="L20" s="2" t="s">
        <v>68</v>
      </c>
      <c r="M20" s="7">
        <f>AVERAGE(C37:C40)</f>
        <v>0</v>
      </c>
      <c r="N20" s="7">
        <f>AVERAGE(D37:D40)</f>
        <v>212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212</v>
      </c>
      <c r="E21" s="11">
        <f t="shared" si="0"/>
        <v>212</v>
      </c>
      <c r="F21" s="8">
        <f t="shared" si="3"/>
        <v>57</v>
      </c>
      <c r="G21" s="12" t="s">
        <v>37</v>
      </c>
      <c r="H21" s="37">
        <v>0</v>
      </c>
      <c r="I21" s="10">
        <v>212</v>
      </c>
      <c r="J21" s="8">
        <f t="shared" si="1"/>
        <v>212</v>
      </c>
      <c r="K21" s="2"/>
      <c r="L21" s="2" t="s">
        <v>76</v>
      </c>
      <c r="M21" s="7">
        <f>AVERAGE(C41:C44)</f>
        <v>0</v>
      </c>
      <c r="N21" s="7">
        <f>AVERAGE(D41:D44)</f>
        <v>212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212</v>
      </c>
      <c r="E22" s="11">
        <f t="shared" si="0"/>
        <v>212</v>
      </c>
      <c r="F22" s="8">
        <f t="shared" si="3"/>
        <v>58</v>
      </c>
      <c r="G22" s="12" t="s">
        <v>39</v>
      </c>
      <c r="H22" s="37">
        <v>0</v>
      </c>
      <c r="I22" s="10">
        <v>212</v>
      </c>
      <c r="J22" s="8">
        <f t="shared" si="1"/>
        <v>212</v>
      </c>
      <c r="K22" s="2"/>
      <c r="L22" s="2" t="s">
        <v>84</v>
      </c>
      <c r="M22" s="7">
        <f>AVERAGE(C45:C48)</f>
        <v>0</v>
      </c>
      <c r="N22" s="7">
        <f>AVERAGE(D45:D48)</f>
        <v>212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212</v>
      </c>
      <c r="E23" s="11">
        <f t="shared" si="0"/>
        <v>212</v>
      </c>
      <c r="F23" s="8">
        <f t="shared" si="3"/>
        <v>59</v>
      </c>
      <c r="G23" s="12" t="s">
        <v>41</v>
      </c>
      <c r="H23" s="37">
        <v>0</v>
      </c>
      <c r="I23" s="10">
        <v>212</v>
      </c>
      <c r="J23" s="8">
        <f t="shared" si="1"/>
        <v>212</v>
      </c>
      <c r="K23" s="2"/>
      <c r="L23" s="2" t="s">
        <v>92</v>
      </c>
      <c r="M23" s="7">
        <f>AVERAGE(C49:C52)</f>
        <v>0</v>
      </c>
      <c r="N23" s="7">
        <f>AVERAGE(D49:D52)</f>
        <v>212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212</v>
      </c>
      <c r="E24" s="11">
        <f t="shared" si="0"/>
        <v>212</v>
      </c>
      <c r="F24" s="8">
        <f t="shared" si="3"/>
        <v>60</v>
      </c>
      <c r="G24" s="12" t="s">
        <v>43</v>
      </c>
      <c r="H24" s="37">
        <v>0</v>
      </c>
      <c r="I24" s="10">
        <v>212</v>
      </c>
      <c r="J24" s="8">
        <f t="shared" si="1"/>
        <v>212</v>
      </c>
      <c r="K24" s="2"/>
      <c r="L24" s="13" t="s">
        <v>100</v>
      </c>
      <c r="M24" s="7">
        <f>AVERAGE(C53:C56)</f>
        <v>0</v>
      </c>
      <c r="N24" s="7">
        <f>AVERAGE(D53:D56)</f>
        <v>212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212</v>
      </c>
      <c r="E25" s="11">
        <f t="shared" si="0"/>
        <v>212</v>
      </c>
      <c r="F25" s="8">
        <f t="shared" si="3"/>
        <v>61</v>
      </c>
      <c r="G25" s="12" t="s">
        <v>45</v>
      </c>
      <c r="H25" s="37">
        <v>0</v>
      </c>
      <c r="I25" s="10">
        <v>212</v>
      </c>
      <c r="J25" s="8">
        <f t="shared" si="1"/>
        <v>212</v>
      </c>
      <c r="K25" s="2"/>
      <c r="L25" s="16" t="s">
        <v>108</v>
      </c>
      <c r="M25" s="7">
        <f>AVERAGE(C57:C60)</f>
        <v>0</v>
      </c>
      <c r="N25" s="7">
        <f>AVERAGE(D57:D60)</f>
        <v>212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212</v>
      </c>
      <c r="E26" s="11">
        <f t="shared" si="0"/>
        <v>212</v>
      </c>
      <c r="F26" s="8">
        <f t="shared" si="3"/>
        <v>62</v>
      </c>
      <c r="G26" s="12" t="s">
        <v>47</v>
      </c>
      <c r="H26" s="37">
        <v>0</v>
      </c>
      <c r="I26" s="10">
        <v>212</v>
      </c>
      <c r="J26" s="8">
        <f t="shared" si="1"/>
        <v>212</v>
      </c>
      <c r="K26" s="2"/>
      <c r="L26" s="16" t="s">
        <v>21</v>
      </c>
      <c r="M26" s="7">
        <f>AVERAGE(H13:H16)</f>
        <v>0</v>
      </c>
      <c r="N26" s="7">
        <f>AVERAGE(I13:I16)</f>
        <v>212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212</v>
      </c>
      <c r="E27" s="11">
        <f t="shared" si="0"/>
        <v>212</v>
      </c>
      <c r="F27" s="8">
        <f t="shared" si="3"/>
        <v>63</v>
      </c>
      <c r="G27" s="12" t="s">
        <v>49</v>
      </c>
      <c r="H27" s="37">
        <v>0</v>
      </c>
      <c r="I27" s="10">
        <v>212</v>
      </c>
      <c r="J27" s="8">
        <f t="shared" si="1"/>
        <v>212</v>
      </c>
      <c r="K27" s="2"/>
      <c r="L27" s="24" t="s">
        <v>29</v>
      </c>
      <c r="M27" s="7">
        <f>AVERAGE(H17:H20)</f>
        <v>0</v>
      </c>
      <c r="N27" s="7">
        <f>AVERAGE(I17:I20)</f>
        <v>212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212</v>
      </c>
      <c r="E28" s="11">
        <f t="shared" si="0"/>
        <v>212</v>
      </c>
      <c r="F28" s="8">
        <f t="shared" si="3"/>
        <v>64</v>
      </c>
      <c r="G28" s="12" t="s">
        <v>51</v>
      </c>
      <c r="H28" s="37">
        <v>0</v>
      </c>
      <c r="I28" s="10">
        <v>212</v>
      </c>
      <c r="J28" s="8">
        <f t="shared" si="1"/>
        <v>212</v>
      </c>
      <c r="K28" s="2"/>
      <c r="L28" s="2" t="s">
        <v>37</v>
      </c>
      <c r="M28" s="7">
        <f>AVERAGE(H21:H24)</f>
        <v>0</v>
      </c>
      <c r="N28" s="7">
        <f>AVERAGE(I21:I24)</f>
        <v>212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212</v>
      </c>
      <c r="E29" s="11">
        <f t="shared" si="0"/>
        <v>212</v>
      </c>
      <c r="F29" s="8">
        <f t="shared" si="3"/>
        <v>65</v>
      </c>
      <c r="G29" s="12" t="s">
        <v>53</v>
      </c>
      <c r="H29" s="37">
        <v>0</v>
      </c>
      <c r="I29" s="10">
        <v>212</v>
      </c>
      <c r="J29" s="8">
        <f t="shared" si="1"/>
        <v>212</v>
      </c>
      <c r="K29" s="2"/>
      <c r="L29" s="2" t="s">
        <v>45</v>
      </c>
      <c r="M29" s="7">
        <f>AVERAGE(H25:H28)</f>
        <v>0</v>
      </c>
      <c r="N29" s="7">
        <f>AVERAGE(I25:I28)</f>
        <v>212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212</v>
      </c>
      <c r="E30" s="11">
        <f t="shared" si="0"/>
        <v>212</v>
      </c>
      <c r="F30" s="8">
        <f t="shared" si="3"/>
        <v>66</v>
      </c>
      <c r="G30" s="12" t="s">
        <v>55</v>
      </c>
      <c r="H30" s="37">
        <v>0</v>
      </c>
      <c r="I30" s="10">
        <v>212</v>
      </c>
      <c r="J30" s="8">
        <f t="shared" si="1"/>
        <v>212</v>
      </c>
      <c r="K30" s="2"/>
      <c r="L30" s="2" t="s">
        <v>53</v>
      </c>
      <c r="M30" s="7">
        <f>AVERAGE(H29:H32)</f>
        <v>0</v>
      </c>
      <c r="N30" s="7">
        <f>AVERAGE(I29:I32)</f>
        <v>212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212</v>
      </c>
      <c r="E31" s="11">
        <f t="shared" si="0"/>
        <v>212</v>
      </c>
      <c r="F31" s="8">
        <f t="shared" si="3"/>
        <v>67</v>
      </c>
      <c r="G31" s="12" t="s">
        <v>57</v>
      </c>
      <c r="H31" s="37">
        <v>0</v>
      </c>
      <c r="I31" s="10">
        <v>212</v>
      </c>
      <c r="J31" s="8">
        <f t="shared" si="1"/>
        <v>212</v>
      </c>
      <c r="K31" s="2"/>
      <c r="L31" s="2" t="s">
        <v>61</v>
      </c>
      <c r="M31" s="7">
        <f>AVERAGE(H33:H36)</f>
        <v>0</v>
      </c>
      <c r="N31" s="7">
        <f>AVERAGE(I33:I36)</f>
        <v>212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212</v>
      </c>
      <c r="E32" s="11">
        <f t="shared" si="0"/>
        <v>212</v>
      </c>
      <c r="F32" s="8">
        <f t="shared" si="3"/>
        <v>68</v>
      </c>
      <c r="G32" s="12" t="s">
        <v>59</v>
      </c>
      <c r="H32" s="37">
        <v>0</v>
      </c>
      <c r="I32" s="10">
        <v>212</v>
      </c>
      <c r="J32" s="8">
        <f t="shared" si="1"/>
        <v>212</v>
      </c>
      <c r="K32" s="2"/>
      <c r="L32" s="2" t="s">
        <v>69</v>
      </c>
      <c r="M32" s="7">
        <f>AVERAGE(H37:H40)</f>
        <v>0</v>
      </c>
      <c r="N32" s="7">
        <f>AVERAGE(I37:I40)</f>
        <v>212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212</v>
      </c>
      <c r="E33" s="11">
        <f t="shared" si="0"/>
        <v>212</v>
      </c>
      <c r="F33" s="8">
        <f t="shared" si="3"/>
        <v>69</v>
      </c>
      <c r="G33" s="12" t="s">
        <v>61</v>
      </c>
      <c r="H33" s="37">
        <v>0</v>
      </c>
      <c r="I33" s="10">
        <v>212</v>
      </c>
      <c r="J33" s="8">
        <f t="shared" si="1"/>
        <v>212</v>
      </c>
      <c r="K33" s="2"/>
      <c r="L33" s="2" t="s">
        <v>77</v>
      </c>
      <c r="M33" s="7">
        <f>AVERAGE(H41:H44)</f>
        <v>0</v>
      </c>
      <c r="N33" s="7">
        <f>AVERAGE(I41:I44)</f>
        <v>212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212</v>
      </c>
      <c r="E34" s="11">
        <f t="shared" si="0"/>
        <v>212</v>
      </c>
      <c r="F34" s="8">
        <f t="shared" si="3"/>
        <v>70</v>
      </c>
      <c r="G34" s="12" t="s">
        <v>63</v>
      </c>
      <c r="H34" s="37">
        <v>0</v>
      </c>
      <c r="I34" s="10">
        <v>212</v>
      </c>
      <c r="J34" s="8">
        <f t="shared" si="1"/>
        <v>212</v>
      </c>
      <c r="K34" s="2"/>
      <c r="L34" s="2" t="s">
        <v>85</v>
      </c>
      <c r="M34" s="7">
        <f>AVERAGE(H45:H48)</f>
        <v>0</v>
      </c>
      <c r="N34" s="7">
        <f>AVERAGE(I45:I48)</f>
        <v>212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212</v>
      </c>
      <c r="E35" s="11">
        <f t="shared" si="0"/>
        <v>212</v>
      </c>
      <c r="F35" s="8">
        <f t="shared" si="3"/>
        <v>71</v>
      </c>
      <c r="G35" s="12" t="s">
        <v>65</v>
      </c>
      <c r="H35" s="37">
        <v>0</v>
      </c>
      <c r="I35" s="10">
        <v>212</v>
      </c>
      <c r="J35" s="8">
        <f t="shared" si="1"/>
        <v>212</v>
      </c>
      <c r="K35" s="2"/>
      <c r="L35" s="2" t="s">
        <v>93</v>
      </c>
      <c r="M35" s="7">
        <f>AVERAGE(H49:H52)</f>
        <v>0</v>
      </c>
      <c r="N35" s="7">
        <f>AVERAGE(I49:I52)</f>
        <v>212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212</v>
      </c>
      <c r="E36" s="11">
        <f t="shared" si="0"/>
        <v>212</v>
      </c>
      <c r="F36" s="8">
        <f t="shared" si="3"/>
        <v>72</v>
      </c>
      <c r="G36" s="12" t="s">
        <v>67</v>
      </c>
      <c r="H36" s="37">
        <v>0</v>
      </c>
      <c r="I36" s="10">
        <v>212</v>
      </c>
      <c r="J36" s="8">
        <f t="shared" si="1"/>
        <v>212</v>
      </c>
      <c r="K36" s="2"/>
      <c r="L36" s="103" t="s">
        <v>101</v>
      </c>
      <c r="M36" s="7">
        <f>AVERAGE(H53:H56)</f>
        <v>0</v>
      </c>
      <c r="N36" s="7">
        <f>AVERAGE(I53:I56)</f>
        <v>212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212</v>
      </c>
      <c r="E37" s="11">
        <f t="shared" si="0"/>
        <v>212</v>
      </c>
      <c r="F37" s="8">
        <v>73</v>
      </c>
      <c r="G37" s="12" t="s">
        <v>69</v>
      </c>
      <c r="H37" s="37">
        <v>0</v>
      </c>
      <c r="I37" s="10">
        <v>212</v>
      </c>
      <c r="J37" s="8">
        <f t="shared" si="1"/>
        <v>212</v>
      </c>
      <c r="K37" s="2"/>
      <c r="L37" s="103" t="s">
        <v>109</v>
      </c>
      <c r="M37" s="7">
        <f>AVERAGE(H57:H60)</f>
        <v>0</v>
      </c>
      <c r="N37" s="7">
        <f>AVERAGE(I57:I60)</f>
        <v>212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212</v>
      </c>
      <c r="E38" s="8">
        <f t="shared" si="0"/>
        <v>212</v>
      </c>
      <c r="F38" s="8">
        <f t="shared" ref="F38:F60" si="5">F37+1</f>
        <v>74</v>
      </c>
      <c r="G38" s="12" t="s">
        <v>71</v>
      </c>
      <c r="H38" s="37">
        <v>0</v>
      </c>
      <c r="I38" s="10">
        <v>212</v>
      </c>
      <c r="J38" s="8">
        <f t="shared" si="1"/>
        <v>212</v>
      </c>
      <c r="K38" s="2"/>
      <c r="L38" s="103" t="s">
        <v>295</v>
      </c>
      <c r="M38" s="103">
        <f>AVERAGE(M14:M37)</f>
        <v>0</v>
      </c>
      <c r="N38" s="103">
        <f>AVERAGE(N14:N37)</f>
        <v>212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212</v>
      </c>
      <c r="E39" s="8">
        <f t="shared" si="0"/>
        <v>212</v>
      </c>
      <c r="F39" s="8">
        <f t="shared" si="5"/>
        <v>75</v>
      </c>
      <c r="G39" s="12" t="s">
        <v>73</v>
      </c>
      <c r="H39" s="37">
        <v>0</v>
      </c>
      <c r="I39" s="10">
        <v>212</v>
      </c>
      <c r="J39" s="8">
        <f t="shared" si="1"/>
        <v>212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212</v>
      </c>
      <c r="E40" s="8">
        <f t="shared" si="0"/>
        <v>212</v>
      </c>
      <c r="F40" s="8">
        <f t="shared" si="5"/>
        <v>76</v>
      </c>
      <c r="G40" s="12" t="s">
        <v>75</v>
      </c>
      <c r="H40" s="37">
        <v>0</v>
      </c>
      <c r="I40" s="10">
        <v>212</v>
      </c>
      <c r="J40" s="8">
        <f t="shared" si="1"/>
        <v>212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212</v>
      </c>
      <c r="E41" s="8">
        <f t="shared" si="0"/>
        <v>212</v>
      </c>
      <c r="F41" s="8">
        <f t="shared" si="5"/>
        <v>77</v>
      </c>
      <c r="G41" s="12" t="s">
        <v>77</v>
      </c>
      <c r="H41" s="37">
        <v>0</v>
      </c>
      <c r="I41" s="10">
        <v>212</v>
      </c>
      <c r="J41" s="8">
        <f t="shared" si="1"/>
        <v>212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212</v>
      </c>
      <c r="E42" s="8">
        <f t="shared" si="0"/>
        <v>212</v>
      </c>
      <c r="F42" s="8">
        <f t="shared" si="5"/>
        <v>78</v>
      </c>
      <c r="G42" s="12" t="s">
        <v>79</v>
      </c>
      <c r="H42" s="37">
        <v>0</v>
      </c>
      <c r="I42" s="10">
        <v>212</v>
      </c>
      <c r="J42" s="8">
        <f t="shared" si="1"/>
        <v>212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212</v>
      </c>
      <c r="E43" s="8">
        <f t="shared" si="0"/>
        <v>212</v>
      </c>
      <c r="F43" s="8">
        <f t="shared" si="5"/>
        <v>79</v>
      </c>
      <c r="G43" s="12" t="s">
        <v>81</v>
      </c>
      <c r="H43" s="37">
        <v>0</v>
      </c>
      <c r="I43" s="10">
        <v>212</v>
      </c>
      <c r="J43" s="8">
        <f t="shared" si="1"/>
        <v>212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212</v>
      </c>
      <c r="E44" s="8">
        <f t="shared" si="0"/>
        <v>212</v>
      </c>
      <c r="F44" s="8">
        <f t="shared" si="5"/>
        <v>80</v>
      </c>
      <c r="G44" s="12" t="s">
        <v>83</v>
      </c>
      <c r="H44" s="37">
        <v>0</v>
      </c>
      <c r="I44" s="10">
        <v>212</v>
      </c>
      <c r="J44" s="8">
        <f t="shared" si="1"/>
        <v>212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212</v>
      </c>
      <c r="E45" s="8">
        <f t="shared" si="0"/>
        <v>212</v>
      </c>
      <c r="F45" s="8">
        <f t="shared" si="5"/>
        <v>81</v>
      </c>
      <c r="G45" s="12" t="s">
        <v>85</v>
      </c>
      <c r="H45" s="37">
        <v>0</v>
      </c>
      <c r="I45" s="10">
        <v>212</v>
      </c>
      <c r="J45" s="8">
        <f t="shared" si="1"/>
        <v>212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212</v>
      </c>
      <c r="E46" s="8">
        <f t="shared" si="0"/>
        <v>212</v>
      </c>
      <c r="F46" s="8">
        <f t="shared" si="5"/>
        <v>82</v>
      </c>
      <c r="G46" s="12" t="s">
        <v>87</v>
      </c>
      <c r="H46" s="37">
        <v>0</v>
      </c>
      <c r="I46" s="10">
        <v>212</v>
      </c>
      <c r="J46" s="8">
        <f t="shared" si="1"/>
        <v>212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212</v>
      </c>
      <c r="E47" s="8">
        <f t="shared" si="0"/>
        <v>212</v>
      </c>
      <c r="F47" s="8">
        <f t="shared" si="5"/>
        <v>83</v>
      </c>
      <c r="G47" s="12" t="s">
        <v>89</v>
      </c>
      <c r="H47" s="37">
        <v>0</v>
      </c>
      <c r="I47" s="10">
        <v>212</v>
      </c>
      <c r="J47" s="8">
        <f t="shared" si="1"/>
        <v>212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212</v>
      </c>
      <c r="E48" s="8">
        <f t="shared" si="0"/>
        <v>212</v>
      </c>
      <c r="F48" s="8">
        <f t="shared" si="5"/>
        <v>84</v>
      </c>
      <c r="G48" s="12" t="s">
        <v>91</v>
      </c>
      <c r="H48" s="37">
        <v>0</v>
      </c>
      <c r="I48" s="10">
        <v>212</v>
      </c>
      <c r="J48" s="8">
        <f t="shared" si="1"/>
        <v>212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212</v>
      </c>
      <c r="E49" s="8">
        <f t="shared" si="0"/>
        <v>212</v>
      </c>
      <c r="F49" s="8">
        <f t="shared" si="5"/>
        <v>85</v>
      </c>
      <c r="G49" s="12" t="s">
        <v>93</v>
      </c>
      <c r="H49" s="37">
        <v>0</v>
      </c>
      <c r="I49" s="10">
        <v>212</v>
      </c>
      <c r="J49" s="8">
        <f t="shared" si="1"/>
        <v>212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212</v>
      </c>
      <c r="E50" s="8">
        <f t="shared" si="0"/>
        <v>212</v>
      </c>
      <c r="F50" s="8">
        <f t="shared" si="5"/>
        <v>86</v>
      </c>
      <c r="G50" s="12" t="s">
        <v>95</v>
      </c>
      <c r="H50" s="37">
        <v>0</v>
      </c>
      <c r="I50" s="10">
        <v>212</v>
      </c>
      <c r="J50" s="8">
        <f t="shared" si="1"/>
        <v>212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212</v>
      </c>
      <c r="E51" s="8">
        <f t="shared" si="0"/>
        <v>212</v>
      </c>
      <c r="F51" s="8">
        <f t="shared" si="5"/>
        <v>87</v>
      </c>
      <c r="G51" s="12" t="s">
        <v>97</v>
      </c>
      <c r="H51" s="37">
        <v>0</v>
      </c>
      <c r="I51" s="10">
        <v>212</v>
      </c>
      <c r="J51" s="8">
        <f t="shared" si="1"/>
        <v>212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212</v>
      </c>
      <c r="E52" s="8">
        <f t="shared" si="0"/>
        <v>212</v>
      </c>
      <c r="F52" s="8">
        <f t="shared" si="5"/>
        <v>88</v>
      </c>
      <c r="G52" s="12" t="s">
        <v>99</v>
      </c>
      <c r="H52" s="37">
        <v>0</v>
      </c>
      <c r="I52" s="10">
        <v>212</v>
      </c>
      <c r="J52" s="8">
        <f t="shared" si="1"/>
        <v>212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212</v>
      </c>
      <c r="E53" s="8">
        <f t="shared" si="0"/>
        <v>212</v>
      </c>
      <c r="F53" s="8">
        <f t="shared" si="5"/>
        <v>89</v>
      </c>
      <c r="G53" s="12" t="s">
        <v>101</v>
      </c>
      <c r="H53" s="37">
        <v>0</v>
      </c>
      <c r="I53" s="10">
        <v>212</v>
      </c>
      <c r="J53" s="8">
        <f t="shared" si="1"/>
        <v>212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212</v>
      </c>
      <c r="E54" s="8">
        <f t="shared" si="0"/>
        <v>212</v>
      </c>
      <c r="F54" s="8">
        <f t="shared" si="5"/>
        <v>90</v>
      </c>
      <c r="G54" s="12" t="s">
        <v>103</v>
      </c>
      <c r="H54" s="37">
        <v>0</v>
      </c>
      <c r="I54" s="10">
        <v>212</v>
      </c>
      <c r="J54" s="8">
        <f t="shared" si="1"/>
        <v>212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212</v>
      </c>
      <c r="E55" s="8">
        <f t="shared" si="0"/>
        <v>212</v>
      </c>
      <c r="F55" s="8">
        <f t="shared" si="5"/>
        <v>91</v>
      </c>
      <c r="G55" s="12" t="s">
        <v>105</v>
      </c>
      <c r="H55" s="37">
        <v>0</v>
      </c>
      <c r="I55" s="10">
        <v>212</v>
      </c>
      <c r="J55" s="8">
        <f t="shared" si="1"/>
        <v>212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212</v>
      </c>
      <c r="E56" s="8">
        <f t="shared" si="0"/>
        <v>212</v>
      </c>
      <c r="F56" s="8">
        <f t="shared" si="5"/>
        <v>92</v>
      </c>
      <c r="G56" s="12" t="s">
        <v>107</v>
      </c>
      <c r="H56" s="37">
        <v>0</v>
      </c>
      <c r="I56" s="10">
        <v>212</v>
      </c>
      <c r="J56" s="8">
        <f t="shared" si="1"/>
        <v>212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212</v>
      </c>
      <c r="E57" s="8">
        <f t="shared" si="0"/>
        <v>212</v>
      </c>
      <c r="F57" s="8">
        <f t="shared" si="5"/>
        <v>93</v>
      </c>
      <c r="G57" s="12" t="s">
        <v>109</v>
      </c>
      <c r="H57" s="37">
        <v>0</v>
      </c>
      <c r="I57" s="10">
        <v>212</v>
      </c>
      <c r="J57" s="8">
        <f t="shared" si="1"/>
        <v>212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212</v>
      </c>
      <c r="E58" s="8">
        <f t="shared" si="0"/>
        <v>212</v>
      </c>
      <c r="F58" s="8">
        <f t="shared" si="5"/>
        <v>94</v>
      </c>
      <c r="G58" s="12" t="s">
        <v>111</v>
      </c>
      <c r="H58" s="37">
        <v>0</v>
      </c>
      <c r="I58" s="10">
        <v>212</v>
      </c>
      <c r="J58" s="8">
        <f t="shared" si="1"/>
        <v>212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212</v>
      </c>
      <c r="E59" s="17">
        <f t="shared" si="0"/>
        <v>212</v>
      </c>
      <c r="F59" s="17">
        <f t="shared" si="5"/>
        <v>95</v>
      </c>
      <c r="G59" s="18" t="s">
        <v>113</v>
      </c>
      <c r="H59" s="37">
        <v>0</v>
      </c>
      <c r="I59" s="10">
        <v>212</v>
      </c>
      <c r="J59" s="17">
        <f t="shared" si="1"/>
        <v>212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212</v>
      </c>
      <c r="E60" s="17">
        <f t="shared" si="0"/>
        <v>212</v>
      </c>
      <c r="F60" s="17">
        <f t="shared" si="5"/>
        <v>96</v>
      </c>
      <c r="G60" s="18" t="s">
        <v>115</v>
      </c>
      <c r="H60" s="37">
        <v>0</v>
      </c>
      <c r="I60" s="10">
        <v>212</v>
      </c>
      <c r="J60" s="17">
        <f t="shared" si="1"/>
        <v>212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138</v>
      </c>
      <c r="F63" s="120"/>
      <c r="G63" s="121"/>
      <c r="H63" s="21">
        <v>0</v>
      </c>
      <c r="I63" s="21">
        <v>5.7140000000000004</v>
      </c>
      <c r="J63" s="21">
        <f>H63+I63</f>
        <v>5.7140000000000004</v>
      </c>
      <c r="K63" s="2"/>
      <c r="L63" s="22">
        <f>41.66+38.25</f>
        <v>79.91</v>
      </c>
      <c r="M63" s="32">
        <f>L63/1000</f>
        <v>7.9909999999999995E-2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139</v>
      </c>
      <c r="F64" s="123"/>
      <c r="G64" s="124"/>
      <c r="H64" s="36">
        <f>K81</f>
        <v>0</v>
      </c>
      <c r="I64" s="36">
        <f>L81</f>
        <v>7.9909999999999995E-2</v>
      </c>
      <c r="J64" s="36">
        <f>H64+I64</f>
        <v>7.9909999999999995E-2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140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1.7999999999999999E-2</v>
      </c>
      <c r="N66" s="28">
        <v>0.58299999999999996</v>
      </c>
      <c r="O66" s="29">
        <f>M66+N66</f>
        <v>0.60099999999999998</v>
      </c>
      <c r="P66" s="29">
        <f>O66/J63*100</f>
        <v>10.518025901295063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5.1569100000000008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0.21487125000000004</v>
      </c>
      <c r="O68" s="23"/>
      <c r="P68" s="32">
        <f>M68+N68</f>
        <v>0.21487125000000004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214.87125000000003</v>
      </c>
      <c r="O69" s="23"/>
      <c r="P69" s="29">
        <f>M69+N69</f>
        <v>214.87125000000003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40"/>
      <c r="F71" s="2"/>
      <c r="G71" s="2"/>
      <c r="H71" s="2"/>
      <c r="I71" s="2"/>
      <c r="J71" s="4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8.6499999999999994E-2</v>
      </c>
      <c r="M80" s="32">
        <f>K80+L80</f>
        <v>8.6499999999999994E-2</v>
      </c>
      <c r="N80" s="32">
        <f>M80-M63</f>
        <v>6.5899999999999986E-3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7.9909999999999995E-2</v>
      </c>
      <c r="M81" s="32">
        <f>K81+L81</f>
        <v>7.9909999999999995E-2</v>
      </c>
      <c r="N81" s="32">
        <f>N80/2</f>
        <v>3.2949999999999993E-3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75" customWidth="1"/>
    <col min="2" max="2" width="18.5703125" style="75" customWidth="1"/>
    <col min="3" max="4" width="12.7109375" style="75" customWidth="1"/>
    <col min="5" max="5" width="14.7109375" style="75" customWidth="1"/>
    <col min="6" max="6" width="12.42578125" style="75" customWidth="1"/>
    <col min="7" max="7" width="15.140625" style="75" customWidth="1"/>
    <col min="8" max="9" width="12.7109375" style="75" customWidth="1"/>
    <col min="10" max="10" width="15" style="75" customWidth="1"/>
    <col min="11" max="11" width="9.140625" style="75" customWidth="1"/>
    <col min="12" max="12" width="13" style="75" customWidth="1"/>
    <col min="13" max="13" width="12.7109375" style="75" customWidth="1"/>
    <col min="14" max="14" width="14.28515625" style="75" customWidth="1"/>
    <col min="15" max="15" width="7.85546875" style="75" customWidth="1"/>
    <col min="16" max="17" width="9.140625" style="75" customWidth="1"/>
    <col min="18" max="16384" width="14.42578125" style="75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229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12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230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/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3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3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3" t="s">
        <v>295</v>
      </c>
      <c r="M38" s="103">
        <f>AVERAGE(M14:M37)</f>
        <v>0</v>
      </c>
      <c r="N38" s="103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232</v>
      </c>
      <c r="F63" s="120"/>
      <c r="G63" s="121"/>
      <c r="H63" s="21">
        <v>0</v>
      </c>
      <c r="I63" s="21">
        <v>5.476</v>
      </c>
      <c r="J63" s="21">
        <f>H63+I63</f>
        <v>5.476</v>
      </c>
      <c r="K63" s="2"/>
      <c r="L63" s="22">
        <v>0</v>
      </c>
      <c r="M63" s="32">
        <f>L63/1000</f>
        <v>0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233</v>
      </c>
      <c r="F64" s="123"/>
      <c r="G64" s="124"/>
      <c r="H64" s="36">
        <f>K81</f>
        <v>0</v>
      </c>
      <c r="I64" s="36">
        <f>L81</f>
        <v>0</v>
      </c>
      <c r="J64" s="36">
        <f>H64+I64</f>
        <v>0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231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0.03</v>
      </c>
      <c r="N66" s="28">
        <v>0.57999999999999996</v>
      </c>
      <c r="O66" s="29">
        <f>M66+N66</f>
        <v>0.61</v>
      </c>
      <c r="P66" s="29">
        <f>O66/J63*100</f>
        <v>11.139517896274654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4.83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0.20125000000000001</v>
      </c>
      <c r="O68" s="23"/>
      <c r="P68" s="32">
        <f>M68+N68</f>
        <v>0.20125000000000001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201.25</v>
      </c>
      <c r="O69" s="23"/>
      <c r="P69" s="29">
        <f>M69+N69</f>
        <v>201.25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74"/>
      <c r="F71" s="2"/>
      <c r="G71" s="2"/>
      <c r="H71" s="2"/>
      <c r="I71" s="2"/>
      <c r="J71" s="7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</v>
      </c>
      <c r="M80" s="32">
        <f>K80+L80</f>
        <v>0</v>
      </c>
      <c r="N80" s="32">
        <f>M80-M63</f>
        <v>0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</v>
      </c>
      <c r="M81" s="32">
        <f>K81+L81</f>
        <v>0</v>
      </c>
      <c r="N81" s="32">
        <f>N80/2</f>
        <v>0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7" workbookViewId="0">
      <selection activeCell="L11" sqref="L11:N38"/>
    </sheetView>
  </sheetViews>
  <sheetFormatPr defaultColWidth="14.42578125" defaultRowHeight="15" x14ac:dyDescent="0.25"/>
  <cols>
    <col min="1" max="1" width="10.5703125" style="82" customWidth="1"/>
    <col min="2" max="2" width="18.5703125" style="82" customWidth="1"/>
    <col min="3" max="4" width="12.7109375" style="82" customWidth="1"/>
    <col min="5" max="5" width="14.7109375" style="82" customWidth="1"/>
    <col min="6" max="6" width="12.42578125" style="82" customWidth="1"/>
    <col min="7" max="7" width="15.140625" style="82" customWidth="1"/>
    <col min="8" max="9" width="12.7109375" style="82" customWidth="1"/>
    <col min="10" max="10" width="15" style="82" customWidth="1"/>
    <col min="11" max="11" width="9.140625" style="82" customWidth="1"/>
    <col min="12" max="12" width="13" style="82" customWidth="1"/>
    <col min="13" max="13" width="12.7109375" style="82" customWidth="1"/>
    <col min="14" max="14" width="14.28515625" style="82" customWidth="1"/>
    <col min="15" max="15" width="7.85546875" style="82" customWidth="1"/>
    <col min="16" max="17" width="9.140625" style="82" customWidth="1"/>
    <col min="18" max="16384" width="14.42578125" style="82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234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248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235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208</v>
      </c>
      <c r="E13" s="11">
        <f t="shared" ref="E13:E60" si="0">SUM(C13,D13)</f>
        <v>208</v>
      </c>
      <c r="F13" s="8">
        <v>49</v>
      </c>
      <c r="G13" s="12" t="s">
        <v>21</v>
      </c>
      <c r="H13" s="37">
        <v>0</v>
      </c>
      <c r="I13" s="10">
        <v>208</v>
      </c>
      <c r="J13" s="8">
        <f t="shared" ref="J13:J60" si="1">SUM(H13,I13)</f>
        <v>208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208</v>
      </c>
      <c r="E14" s="11">
        <f t="shared" si="0"/>
        <v>208</v>
      </c>
      <c r="F14" s="8">
        <f t="shared" ref="F14:F36" si="3">F13+1</f>
        <v>50</v>
      </c>
      <c r="G14" s="12" t="s">
        <v>23</v>
      </c>
      <c r="H14" s="37">
        <v>0</v>
      </c>
      <c r="I14" s="10">
        <v>208</v>
      </c>
      <c r="J14" s="8">
        <f t="shared" si="1"/>
        <v>208</v>
      </c>
      <c r="K14" s="2"/>
      <c r="L14" s="2" t="s">
        <v>20</v>
      </c>
      <c r="M14" s="7">
        <f>AVERAGE(C13:C16)</f>
        <v>0</v>
      </c>
      <c r="N14" s="7">
        <f>AVERAGE(D13:D16)</f>
        <v>208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208</v>
      </c>
      <c r="E15" s="11">
        <f t="shared" si="0"/>
        <v>208</v>
      </c>
      <c r="F15" s="8">
        <f t="shared" si="3"/>
        <v>51</v>
      </c>
      <c r="G15" s="12" t="s">
        <v>25</v>
      </c>
      <c r="H15" s="37">
        <v>0</v>
      </c>
      <c r="I15" s="10">
        <v>208</v>
      </c>
      <c r="J15" s="8">
        <f t="shared" si="1"/>
        <v>208</v>
      </c>
      <c r="K15" s="2"/>
      <c r="L15" s="2" t="s">
        <v>28</v>
      </c>
      <c r="M15" s="7">
        <f>AVERAGE(C17:C20)</f>
        <v>0</v>
      </c>
      <c r="N15" s="7">
        <f>AVERAGE(D17:D20)</f>
        <v>208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208</v>
      </c>
      <c r="E16" s="11">
        <f t="shared" si="0"/>
        <v>208</v>
      </c>
      <c r="F16" s="8">
        <f t="shared" si="3"/>
        <v>52</v>
      </c>
      <c r="G16" s="12" t="s">
        <v>27</v>
      </c>
      <c r="H16" s="37">
        <v>0</v>
      </c>
      <c r="I16" s="10">
        <v>208</v>
      </c>
      <c r="J16" s="8">
        <f t="shared" si="1"/>
        <v>208</v>
      </c>
      <c r="K16" s="2"/>
      <c r="L16" s="2" t="s">
        <v>36</v>
      </c>
      <c r="M16" s="7">
        <f>AVERAGE(C21:C24)</f>
        <v>0</v>
      </c>
      <c r="N16" s="7">
        <f>AVERAGE(D21:D24)</f>
        <v>208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208</v>
      </c>
      <c r="E17" s="11">
        <f t="shared" si="0"/>
        <v>208</v>
      </c>
      <c r="F17" s="8">
        <f t="shared" si="3"/>
        <v>53</v>
      </c>
      <c r="G17" s="12" t="s">
        <v>29</v>
      </c>
      <c r="H17" s="37">
        <v>0</v>
      </c>
      <c r="I17" s="10">
        <v>208</v>
      </c>
      <c r="J17" s="8">
        <f t="shared" si="1"/>
        <v>208</v>
      </c>
      <c r="K17" s="2"/>
      <c r="L17" s="2" t="s">
        <v>44</v>
      </c>
      <c r="M17" s="7">
        <f>AVERAGE(C25:C28)</f>
        <v>0</v>
      </c>
      <c r="N17" s="7">
        <f>AVERAGE(D25:D28)</f>
        <v>208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208</v>
      </c>
      <c r="E18" s="11">
        <f t="shared" si="0"/>
        <v>208</v>
      </c>
      <c r="F18" s="8">
        <f t="shared" si="3"/>
        <v>54</v>
      </c>
      <c r="G18" s="12" t="s">
        <v>31</v>
      </c>
      <c r="H18" s="37">
        <v>0</v>
      </c>
      <c r="I18" s="10">
        <v>208</v>
      </c>
      <c r="J18" s="8">
        <f t="shared" si="1"/>
        <v>208</v>
      </c>
      <c r="K18" s="2"/>
      <c r="L18" s="2" t="s">
        <v>52</v>
      </c>
      <c r="M18" s="7">
        <f>AVERAGE(C29:C32)</f>
        <v>0</v>
      </c>
      <c r="N18" s="7">
        <f>AVERAGE(D29:D32)</f>
        <v>208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208</v>
      </c>
      <c r="E19" s="11">
        <f t="shared" si="0"/>
        <v>208</v>
      </c>
      <c r="F19" s="8">
        <f t="shared" si="3"/>
        <v>55</v>
      </c>
      <c r="G19" s="12" t="s">
        <v>33</v>
      </c>
      <c r="H19" s="37">
        <v>0</v>
      </c>
      <c r="I19" s="10">
        <v>208</v>
      </c>
      <c r="J19" s="8">
        <f t="shared" si="1"/>
        <v>208</v>
      </c>
      <c r="K19" s="2"/>
      <c r="L19" s="2" t="s">
        <v>60</v>
      </c>
      <c r="M19" s="7">
        <f>AVERAGE(C33:C36)</f>
        <v>0</v>
      </c>
      <c r="N19" s="7">
        <f>AVERAGE(D33:D36)</f>
        <v>208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208</v>
      </c>
      <c r="E20" s="11">
        <f t="shared" si="0"/>
        <v>208</v>
      </c>
      <c r="F20" s="8">
        <f t="shared" si="3"/>
        <v>56</v>
      </c>
      <c r="G20" s="12" t="s">
        <v>35</v>
      </c>
      <c r="H20" s="37">
        <v>0</v>
      </c>
      <c r="I20" s="10">
        <v>208</v>
      </c>
      <c r="J20" s="8">
        <f t="shared" si="1"/>
        <v>208</v>
      </c>
      <c r="K20" s="2"/>
      <c r="L20" s="2" t="s">
        <v>68</v>
      </c>
      <c r="M20" s="7">
        <f>AVERAGE(C37:C40)</f>
        <v>0</v>
      </c>
      <c r="N20" s="7">
        <f>AVERAGE(D37:D40)</f>
        <v>208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208</v>
      </c>
      <c r="E21" s="11">
        <f t="shared" si="0"/>
        <v>208</v>
      </c>
      <c r="F21" s="8">
        <f t="shared" si="3"/>
        <v>57</v>
      </c>
      <c r="G21" s="12" t="s">
        <v>37</v>
      </c>
      <c r="H21" s="37">
        <v>0</v>
      </c>
      <c r="I21" s="84">
        <v>83</v>
      </c>
      <c r="J21" s="8">
        <f t="shared" si="1"/>
        <v>83</v>
      </c>
      <c r="K21" s="2"/>
      <c r="L21" s="2" t="s">
        <v>76</v>
      </c>
      <c r="M21" s="7">
        <f>AVERAGE(C41:C44)</f>
        <v>0</v>
      </c>
      <c r="N21" s="7">
        <f>AVERAGE(D41:D44)</f>
        <v>208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208</v>
      </c>
      <c r="E22" s="11">
        <f t="shared" si="0"/>
        <v>208</v>
      </c>
      <c r="F22" s="8">
        <f t="shared" si="3"/>
        <v>58</v>
      </c>
      <c r="G22" s="12" t="s">
        <v>39</v>
      </c>
      <c r="H22" s="37">
        <v>0</v>
      </c>
      <c r="I22" s="37">
        <v>0</v>
      </c>
      <c r="J22" s="8">
        <f t="shared" si="1"/>
        <v>0</v>
      </c>
      <c r="K22" s="2"/>
      <c r="L22" s="2" t="s">
        <v>84</v>
      </c>
      <c r="M22" s="7">
        <f>AVERAGE(C45:C48)</f>
        <v>0</v>
      </c>
      <c r="N22" s="7">
        <f>AVERAGE(D45:D48)</f>
        <v>208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208</v>
      </c>
      <c r="E23" s="11">
        <f t="shared" si="0"/>
        <v>208</v>
      </c>
      <c r="F23" s="8">
        <f t="shared" si="3"/>
        <v>59</v>
      </c>
      <c r="G23" s="12" t="s">
        <v>41</v>
      </c>
      <c r="H23" s="37">
        <v>0</v>
      </c>
      <c r="I23" s="37">
        <v>0</v>
      </c>
      <c r="J23" s="8">
        <f t="shared" si="1"/>
        <v>0</v>
      </c>
      <c r="K23" s="2"/>
      <c r="L23" s="2" t="s">
        <v>92</v>
      </c>
      <c r="M23" s="7">
        <f>AVERAGE(C49:C52)</f>
        <v>0</v>
      </c>
      <c r="N23" s="7">
        <f>AVERAGE(D49:D52)</f>
        <v>208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208</v>
      </c>
      <c r="E24" s="11">
        <f t="shared" si="0"/>
        <v>208</v>
      </c>
      <c r="F24" s="8">
        <f t="shared" si="3"/>
        <v>60</v>
      </c>
      <c r="G24" s="12" t="s">
        <v>43</v>
      </c>
      <c r="H24" s="37">
        <v>0</v>
      </c>
      <c r="I24" s="37">
        <v>0</v>
      </c>
      <c r="J24" s="8">
        <f t="shared" si="1"/>
        <v>0</v>
      </c>
      <c r="K24" s="2"/>
      <c r="L24" s="13" t="s">
        <v>100</v>
      </c>
      <c r="M24" s="7">
        <f>AVERAGE(C53:C56)</f>
        <v>0</v>
      </c>
      <c r="N24" s="7">
        <f>AVERAGE(D53:D56)</f>
        <v>208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208</v>
      </c>
      <c r="E25" s="11">
        <f t="shared" si="0"/>
        <v>208</v>
      </c>
      <c r="F25" s="8">
        <f t="shared" si="3"/>
        <v>61</v>
      </c>
      <c r="G25" s="12" t="s">
        <v>45</v>
      </c>
      <c r="H25" s="37">
        <v>0</v>
      </c>
      <c r="I25" s="37">
        <v>0</v>
      </c>
      <c r="J25" s="8">
        <f t="shared" si="1"/>
        <v>0</v>
      </c>
      <c r="K25" s="2"/>
      <c r="L25" s="16" t="s">
        <v>108</v>
      </c>
      <c r="M25" s="7">
        <f>AVERAGE(C57:C60)</f>
        <v>0</v>
      </c>
      <c r="N25" s="7">
        <f>AVERAGE(D57:D60)</f>
        <v>208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208</v>
      </c>
      <c r="E26" s="11">
        <f t="shared" si="0"/>
        <v>208</v>
      </c>
      <c r="F26" s="8">
        <f t="shared" si="3"/>
        <v>62</v>
      </c>
      <c r="G26" s="12" t="s">
        <v>47</v>
      </c>
      <c r="H26" s="37">
        <v>0</v>
      </c>
      <c r="I26" s="37">
        <v>0</v>
      </c>
      <c r="J26" s="8">
        <f t="shared" si="1"/>
        <v>0</v>
      </c>
      <c r="K26" s="2"/>
      <c r="L26" s="16" t="s">
        <v>21</v>
      </c>
      <c r="M26" s="7">
        <f>AVERAGE(H13:H16)</f>
        <v>0</v>
      </c>
      <c r="N26" s="7">
        <f>AVERAGE(I13:I16)</f>
        <v>208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208</v>
      </c>
      <c r="E27" s="11">
        <f t="shared" si="0"/>
        <v>208</v>
      </c>
      <c r="F27" s="8">
        <f t="shared" si="3"/>
        <v>63</v>
      </c>
      <c r="G27" s="12" t="s">
        <v>49</v>
      </c>
      <c r="H27" s="37">
        <v>0</v>
      </c>
      <c r="I27" s="37">
        <v>0</v>
      </c>
      <c r="J27" s="8">
        <f t="shared" si="1"/>
        <v>0</v>
      </c>
      <c r="K27" s="2"/>
      <c r="L27" s="24" t="s">
        <v>29</v>
      </c>
      <c r="M27" s="7">
        <f>AVERAGE(H17:H20)</f>
        <v>0</v>
      </c>
      <c r="N27" s="7">
        <f>AVERAGE(I17:I20)</f>
        <v>208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208</v>
      </c>
      <c r="E28" s="11">
        <f t="shared" si="0"/>
        <v>208</v>
      </c>
      <c r="F28" s="8">
        <f t="shared" si="3"/>
        <v>64</v>
      </c>
      <c r="G28" s="12" t="s">
        <v>51</v>
      </c>
      <c r="H28" s="37">
        <v>0</v>
      </c>
      <c r="I28" s="37">
        <v>0</v>
      </c>
      <c r="J28" s="8">
        <f t="shared" si="1"/>
        <v>0</v>
      </c>
      <c r="K28" s="2"/>
      <c r="L28" s="2" t="s">
        <v>37</v>
      </c>
      <c r="M28" s="7">
        <f>AVERAGE(H21:H24)</f>
        <v>0</v>
      </c>
      <c r="N28" s="7">
        <f>AVERAGE(I21:I24)</f>
        <v>20.75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208</v>
      </c>
      <c r="E29" s="11">
        <f t="shared" si="0"/>
        <v>208</v>
      </c>
      <c r="F29" s="8">
        <f t="shared" si="3"/>
        <v>65</v>
      </c>
      <c r="G29" s="12" t="s">
        <v>53</v>
      </c>
      <c r="H29" s="37">
        <v>0</v>
      </c>
      <c r="I29" s="37">
        <v>0</v>
      </c>
      <c r="J29" s="8">
        <f t="shared" si="1"/>
        <v>0</v>
      </c>
      <c r="K29" s="2"/>
      <c r="L29" s="2" t="s">
        <v>45</v>
      </c>
      <c r="M29" s="7">
        <f>AVERAGE(H25:H28)</f>
        <v>0</v>
      </c>
      <c r="N29" s="7">
        <f>AVERAGE(I25:I28)</f>
        <v>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208</v>
      </c>
      <c r="E30" s="11">
        <f t="shared" si="0"/>
        <v>208</v>
      </c>
      <c r="F30" s="8">
        <f t="shared" si="3"/>
        <v>66</v>
      </c>
      <c r="G30" s="12" t="s">
        <v>55</v>
      </c>
      <c r="H30" s="37">
        <v>0</v>
      </c>
      <c r="I30" s="37">
        <v>0</v>
      </c>
      <c r="J30" s="8">
        <f t="shared" si="1"/>
        <v>0</v>
      </c>
      <c r="K30" s="2"/>
      <c r="L30" s="2" t="s">
        <v>53</v>
      </c>
      <c r="M30" s="7">
        <f>AVERAGE(H29:H32)</f>
        <v>0</v>
      </c>
      <c r="N30" s="7">
        <f>AVERAGE(I29:I32)</f>
        <v>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208</v>
      </c>
      <c r="E31" s="11">
        <f t="shared" si="0"/>
        <v>208</v>
      </c>
      <c r="F31" s="8">
        <f t="shared" si="3"/>
        <v>67</v>
      </c>
      <c r="G31" s="12" t="s">
        <v>57</v>
      </c>
      <c r="H31" s="37">
        <v>0</v>
      </c>
      <c r="I31" s="37">
        <v>0</v>
      </c>
      <c r="J31" s="8">
        <f t="shared" si="1"/>
        <v>0</v>
      </c>
      <c r="K31" s="2"/>
      <c r="L31" s="2" t="s">
        <v>61</v>
      </c>
      <c r="M31" s="7">
        <f>AVERAGE(H33:H36)</f>
        <v>0</v>
      </c>
      <c r="N31" s="7">
        <f>AVERAGE(I33:I36)</f>
        <v>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208</v>
      </c>
      <c r="E32" s="11">
        <f t="shared" si="0"/>
        <v>208</v>
      </c>
      <c r="F32" s="8">
        <f t="shared" si="3"/>
        <v>68</v>
      </c>
      <c r="G32" s="12" t="s">
        <v>59</v>
      </c>
      <c r="H32" s="37">
        <v>0</v>
      </c>
      <c r="I32" s="37">
        <v>0</v>
      </c>
      <c r="J32" s="8">
        <f t="shared" si="1"/>
        <v>0</v>
      </c>
      <c r="K32" s="2"/>
      <c r="L32" s="2" t="s">
        <v>69</v>
      </c>
      <c r="M32" s="7">
        <f>AVERAGE(H37:H40)</f>
        <v>0</v>
      </c>
      <c r="N32" s="7">
        <f>AVERAGE(I37:I40)</f>
        <v>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208</v>
      </c>
      <c r="E33" s="11">
        <f t="shared" si="0"/>
        <v>208</v>
      </c>
      <c r="F33" s="8">
        <f t="shared" si="3"/>
        <v>69</v>
      </c>
      <c r="G33" s="12" t="s">
        <v>61</v>
      </c>
      <c r="H33" s="37">
        <v>0</v>
      </c>
      <c r="I33" s="37">
        <v>0</v>
      </c>
      <c r="J33" s="8">
        <f t="shared" si="1"/>
        <v>0</v>
      </c>
      <c r="K33" s="2"/>
      <c r="L33" s="2" t="s">
        <v>77</v>
      </c>
      <c r="M33" s="7">
        <f>AVERAGE(H41:H44)</f>
        <v>0</v>
      </c>
      <c r="N33" s="7">
        <f>AVERAGE(I41:I44)</f>
        <v>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208</v>
      </c>
      <c r="E34" s="11">
        <f t="shared" si="0"/>
        <v>208</v>
      </c>
      <c r="F34" s="8">
        <f t="shared" si="3"/>
        <v>70</v>
      </c>
      <c r="G34" s="12" t="s">
        <v>63</v>
      </c>
      <c r="H34" s="37">
        <v>0</v>
      </c>
      <c r="I34" s="37">
        <v>0</v>
      </c>
      <c r="J34" s="8">
        <f t="shared" si="1"/>
        <v>0</v>
      </c>
      <c r="K34" s="2"/>
      <c r="L34" s="2" t="s">
        <v>85</v>
      </c>
      <c r="M34" s="7">
        <f>AVERAGE(H45:H48)</f>
        <v>0</v>
      </c>
      <c r="N34" s="7">
        <f>AVERAGE(I45:I48)</f>
        <v>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208</v>
      </c>
      <c r="E35" s="11">
        <f t="shared" si="0"/>
        <v>208</v>
      </c>
      <c r="F35" s="8">
        <f t="shared" si="3"/>
        <v>71</v>
      </c>
      <c r="G35" s="12" t="s">
        <v>65</v>
      </c>
      <c r="H35" s="37">
        <v>0</v>
      </c>
      <c r="I35" s="37">
        <v>0</v>
      </c>
      <c r="J35" s="8">
        <f t="shared" si="1"/>
        <v>0</v>
      </c>
      <c r="K35" s="2"/>
      <c r="L35" s="2" t="s">
        <v>93</v>
      </c>
      <c r="M35" s="7">
        <f>AVERAGE(H49:H52)</f>
        <v>0</v>
      </c>
      <c r="N35" s="7">
        <f>AVERAGE(I49:I52)</f>
        <v>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208</v>
      </c>
      <c r="E36" s="11">
        <f t="shared" si="0"/>
        <v>208</v>
      </c>
      <c r="F36" s="8">
        <f t="shared" si="3"/>
        <v>72</v>
      </c>
      <c r="G36" s="12" t="s">
        <v>67</v>
      </c>
      <c r="H36" s="37">
        <v>0</v>
      </c>
      <c r="I36" s="37">
        <v>0</v>
      </c>
      <c r="J36" s="8">
        <f t="shared" si="1"/>
        <v>0</v>
      </c>
      <c r="K36" s="2"/>
      <c r="L36" s="103" t="s">
        <v>101</v>
      </c>
      <c r="M36" s="7">
        <f>AVERAGE(H53:H56)</f>
        <v>0</v>
      </c>
      <c r="N36" s="7">
        <f>AVERAGE(I53:I56)</f>
        <v>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208</v>
      </c>
      <c r="E37" s="11">
        <f t="shared" si="0"/>
        <v>208</v>
      </c>
      <c r="F37" s="8">
        <v>73</v>
      </c>
      <c r="G37" s="12" t="s">
        <v>69</v>
      </c>
      <c r="H37" s="37">
        <v>0</v>
      </c>
      <c r="I37" s="37">
        <v>0</v>
      </c>
      <c r="J37" s="8">
        <f t="shared" si="1"/>
        <v>0</v>
      </c>
      <c r="K37" s="2"/>
      <c r="L37" s="103" t="s">
        <v>109</v>
      </c>
      <c r="M37" s="7">
        <f>AVERAGE(H57:H60)</f>
        <v>0</v>
      </c>
      <c r="N37" s="7">
        <f>AVERAGE(I57:I60)</f>
        <v>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208</v>
      </c>
      <c r="E38" s="8">
        <f t="shared" si="0"/>
        <v>208</v>
      </c>
      <c r="F38" s="8">
        <f t="shared" ref="F38:F60" si="5">F37+1</f>
        <v>74</v>
      </c>
      <c r="G38" s="12" t="s">
        <v>71</v>
      </c>
      <c r="H38" s="37">
        <v>0</v>
      </c>
      <c r="I38" s="37">
        <v>0</v>
      </c>
      <c r="J38" s="8">
        <f t="shared" si="1"/>
        <v>0</v>
      </c>
      <c r="K38" s="2"/>
      <c r="L38" s="103" t="s">
        <v>295</v>
      </c>
      <c r="M38" s="103">
        <f>AVERAGE(M14:M37)</f>
        <v>0</v>
      </c>
      <c r="N38" s="103">
        <f>AVERAGE(N14:N37)</f>
        <v>122.19791666666667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208</v>
      </c>
      <c r="E39" s="8">
        <f t="shared" si="0"/>
        <v>208</v>
      </c>
      <c r="F39" s="8">
        <f t="shared" si="5"/>
        <v>75</v>
      </c>
      <c r="G39" s="12" t="s">
        <v>73</v>
      </c>
      <c r="H39" s="37">
        <v>0</v>
      </c>
      <c r="I39" s="37">
        <v>0</v>
      </c>
      <c r="J39" s="8">
        <f t="shared" si="1"/>
        <v>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208</v>
      </c>
      <c r="E40" s="8">
        <f t="shared" si="0"/>
        <v>208</v>
      </c>
      <c r="F40" s="8">
        <f t="shared" si="5"/>
        <v>76</v>
      </c>
      <c r="G40" s="12" t="s">
        <v>75</v>
      </c>
      <c r="H40" s="37">
        <v>0</v>
      </c>
      <c r="I40" s="37">
        <v>0</v>
      </c>
      <c r="J40" s="8">
        <f t="shared" si="1"/>
        <v>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208</v>
      </c>
      <c r="E41" s="8">
        <f t="shared" si="0"/>
        <v>208</v>
      </c>
      <c r="F41" s="8">
        <f t="shared" si="5"/>
        <v>77</v>
      </c>
      <c r="G41" s="12" t="s">
        <v>77</v>
      </c>
      <c r="H41" s="37">
        <v>0</v>
      </c>
      <c r="I41" s="37">
        <v>0</v>
      </c>
      <c r="J41" s="8">
        <f t="shared" si="1"/>
        <v>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208</v>
      </c>
      <c r="E42" s="8">
        <f t="shared" si="0"/>
        <v>208</v>
      </c>
      <c r="F42" s="8">
        <f t="shared" si="5"/>
        <v>78</v>
      </c>
      <c r="G42" s="12" t="s">
        <v>79</v>
      </c>
      <c r="H42" s="37">
        <v>0</v>
      </c>
      <c r="I42" s="37">
        <v>0</v>
      </c>
      <c r="J42" s="8">
        <f t="shared" si="1"/>
        <v>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208</v>
      </c>
      <c r="E43" s="8">
        <f t="shared" si="0"/>
        <v>208</v>
      </c>
      <c r="F43" s="8">
        <f t="shared" si="5"/>
        <v>79</v>
      </c>
      <c r="G43" s="12" t="s">
        <v>81</v>
      </c>
      <c r="H43" s="37">
        <v>0</v>
      </c>
      <c r="I43" s="37">
        <v>0</v>
      </c>
      <c r="J43" s="8">
        <f t="shared" si="1"/>
        <v>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208</v>
      </c>
      <c r="E44" s="8">
        <f t="shared" si="0"/>
        <v>208</v>
      </c>
      <c r="F44" s="8">
        <f t="shared" si="5"/>
        <v>80</v>
      </c>
      <c r="G44" s="12" t="s">
        <v>83</v>
      </c>
      <c r="H44" s="37">
        <v>0</v>
      </c>
      <c r="I44" s="37">
        <v>0</v>
      </c>
      <c r="J44" s="8">
        <f t="shared" si="1"/>
        <v>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208</v>
      </c>
      <c r="E45" s="8">
        <f t="shared" si="0"/>
        <v>208</v>
      </c>
      <c r="F45" s="8">
        <f t="shared" si="5"/>
        <v>81</v>
      </c>
      <c r="G45" s="12" t="s">
        <v>85</v>
      </c>
      <c r="H45" s="37">
        <v>0</v>
      </c>
      <c r="I45" s="37">
        <v>0</v>
      </c>
      <c r="J45" s="8">
        <f t="shared" si="1"/>
        <v>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208</v>
      </c>
      <c r="E46" s="8">
        <f t="shared" si="0"/>
        <v>208</v>
      </c>
      <c r="F46" s="8">
        <f t="shared" si="5"/>
        <v>82</v>
      </c>
      <c r="G46" s="12" t="s">
        <v>87</v>
      </c>
      <c r="H46" s="37">
        <v>0</v>
      </c>
      <c r="I46" s="37">
        <v>0</v>
      </c>
      <c r="J46" s="8">
        <f t="shared" si="1"/>
        <v>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208</v>
      </c>
      <c r="E47" s="8">
        <f t="shared" si="0"/>
        <v>208</v>
      </c>
      <c r="F47" s="8">
        <f t="shared" si="5"/>
        <v>83</v>
      </c>
      <c r="G47" s="12" t="s">
        <v>89</v>
      </c>
      <c r="H47" s="37">
        <v>0</v>
      </c>
      <c r="I47" s="37">
        <v>0</v>
      </c>
      <c r="J47" s="8">
        <f t="shared" si="1"/>
        <v>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208</v>
      </c>
      <c r="E48" s="8">
        <f t="shared" si="0"/>
        <v>208</v>
      </c>
      <c r="F48" s="8">
        <f t="shared" si="5"/>
        <v>84</v>
      </c>
      <c r="G48" s="12" t="s">
        <v>91</v>
      </c>
      <c r="H48" s="37">
        <v>0</v>
      </c>
      <c r="I48" s="37">
        <v>0</v>
      </c>
      <c r="J48" s="8">
        <f t="shared" si="1"/>
        <v>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208</v>
      </c>
      <c r="E49" s="8">
        <f t="shared" si="0"/>
        <v>208</v>
      </c>
      <c r="F49" s="8">
        <f t="shared" si="5"/>
        <v>85</v>
      </c>
      <c r="G49" s="12" t="s">
        <v>93</v>
      </c>
      <c r="H49" s="37">
        <v>0</v>
      </c>
      <c r="I49" s="37">
        <v>0</v>
      </c>
      <c r="J49" s="8">
        <f t="shared" si="1"/>
        <v>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208</v>
      </c>
      <c r="E50" s="8">
        <f t="shared" si="0"/>
        <v>208</v>
      </c>
      <c r="F50" s="8">
        <f t="shared" si="5"/>
        <v>86</v>
      </c>
      <c r="G50" s="12" t="s">
        <v>95</v>
      </c>
      <c r="H50" s="37">
        <v>0</v>
      </c>
      <c r="I50" s="37">
        <v>0</v>
      </c>
      <c r="J50" s="8">
        <f t="shared" si="1"/>
        <v>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208</v>
      </c>
      <c r="E51" s="8">
        <f t="shared" si="0"/>
        <v>208</v>
      </c>
      <c r="F51" s="8">
        <f t="shared" si="5"/>
        <v>87</v>
      </c>
      <c r="G51" s="12" t="s">
        <v>97</v>
      </c>
      <c r="H51" s="37">
        <v>0</v>
      </c>
      <c r="I51" s="37">
        <v>0</v>
      </c>
      <c r="J51" s="8">
        <f t="shared" si="1"/>
        <v>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208</v>
      </c>
      <c r="E52" s="8">
        <f t="shared" si="0"/>
        <v>208</v>
      </c>
      <c r="F52" s="8">
        <f t="shared" si="5"/>
        <v>88</v>
      </c>
      <c r="G52" s="12" t="s">
        <v>99</v>
      </c>
      <c r="H52" s="37">
        <v>0</v>
      </c>
      <c r="I52" s="37">
        <v>0</v>
      </c>
      <c r="J52" s="8">
        <f t="shared" si="1"/>
        <v>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208</v>
      </c>
      <c r="E53" s="8">
        <f t="shared" si="0"/>
        <v>208</v>
      </c>
      <c r="F53" s="8">
        <f t="shared" si="5"/>
        <v>89</v>
      </c>
      <c r="G53" s="12" t="s">
        <v>101</v>
      </c>
      <c r="H53" s="37">
        <v>0</v>
      </c>
      <c r="I53" s="37">
        <v>0</v>
      </c>
      <c r="J53" s="8">
        <f t="shared" si="1"/>
        <v>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208</v>
      </c>
      <c r="E54" s="8">
        <f t="shared" si="0"/>
        <v>208</v>
      </c>
      <c r="F54" s="8">
        <f t="shared" si="5"/>
        <v>90</v>
      </c>
      <c r="G54" s="12" t="s">
        <v>103</v>
      </c>
      <c r="H54" s="37">
        <v>0</v>
      </c>
      <c r="I54" s="37">
        <v>0</v>
      </c>
      <c r="J54" s="8">
        <f t="shared" si="1"/>
        <v>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208</v>
      </c>
      <c r="E55" s="8">
        <f t="shared" si="0"/>
        <v>208</v>
      </c>
      <c r="F55" s="8">
        <f t="shared" si="5"/>
        <v>91</v>
      </c>
      <c r="G55" s="12" t="s">
        <v>105</v>
      </c>
      <c r="H55" s="37">
        <v>0</v>
      </c>
      <c r="I55" s="37">
        <v>0</v>
      </c>
      <c r="J55" s="8">
        <f t="shared" si="1"/>
        <v>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208</v>
      </c>
      <c r="E56" s="8">
        <f t="shared" si="0"/>
        <v>208</v>
      </c>
      <c r="F56" s="8">
        <f t="shared" si="5"/>
        <v>92</v>
      </c>
      <c r="G56" s="12" t="s">
        <v>107</v>
      </c>
      <c r="H56" s="37">
        <v>0</v>
      </c>
      <c r="I56" s="37">
        <v>0</v>
      </c>
      <c r="J56" s="8">
        <f t="shared" si="1"/>
        <v>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208</v>
      </c>
      <c r="E57" s="8">
        <f t="shared" si="0"/>
        <v>208</v>
      </c>
      <c r="F57" s="8">
        <f t="shared" si="5"/>
        <v>93</v>
      </c>
      <c r="G57" s="12" t="s">
        <v>109</v>
      </c>
      <c r="H57" s="37">
        <v>0</v>
      </c>
      <c r="I57" s="37">
        <v>0</v>
      </c>
      <c r="J57" s="8">
        <f t="shared" si="1"/>
        <v>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208</v>
      </c>
      <c r="E58" s="8">
        <f t="shared" si="0"/>
        <v>208</v>
      </c>
      <c r="F58" s="8">
        <f t="shared" si="5"/>
        <v>94</v>
      </c>
      <c r="G58" s="12" t="s">
        <v>111</v>
      </c>
      <c r="H58" s="37">
        <v>0</v>
      </c>
      <c r="I58" s="37">
        <v>0</v>
      </c>
      <c r="J58" s="8">
        <f t="shared" si="1"/>
        <v>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208</v>
      </c>
      <c r="E59" s="17">
        <f t="shared" si="0"/>
        <v>208</v>
      </c>
      <c r="F59" s="17">
        <f t="shared" si="5"/>
        <v>95</v>
      </c>
      <c r="G59" s="18" t="s">
        <v>113</v>
      </c>
      <c r="H59" s="37">
        <v>0</v>
      </c>
      <c r="I59" s="37">
        <v>0</v>
      </c>
      <c r="J59" s="17">
        <f t="shared" si="1"/>
        <v>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208</v>
      </c>
      <c r="E60" s="17">
        <f t="shared" si="0"/>
        <v>208</v>
      </c>
      <c r="F60" s="17">
        <f t="shared" si="5"/>
        <v>96</v>
      </c>
      <c r="G60" s="18" t="s">
        <v>115</v>
      </c>
      <c r="H60" s="37">
        <v>0</v>
      </c>
      <c r="I60" s="37">
        <v>0</v>
      </c>
      <c r="J60" s="17">
        <f t="shared" si="1"/>
        <v>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40.5" customHeight="1" x14ac:dyDescent="0.25">
      <c r="A63" s="115" t="s">
        <v>249</v>
      </c>
      <c r="B63" s="116"/>
      <c r="C63" s="116"/>
      <c r="D63" s="116"/>
      <c r="E63" s="119" t="s">
        <v>236</v>
      </c>
      <c r="F63" s="120"/>
      <c r="G63" s="121"/>
      <c r="H63" s="21">
        <v>0</v>
      </c>
      <c r="I63" s="21">
        <v>4.968</v>
      </c>
      <c r="J63" s="21">
        <f>H63+I63</f>
        <v>4.968</v>
      </c>
      <c r="K63" s="2"/>
      <c r="L63" s="22">
        <v>572</v>
      </c>
      <c r="M63" s="32">
        <f>L63/1000</f>
        <v>0.57199999999999995</v>
      </c>
      <c r="N63" s="4"/>
      <c r="O63" s="7"/>
      <c r="P63" s="7"/>
      <c r="Q63" s="7"/>
    </row>
    <row r="64" spans="1:17" ht="45" customHeight="1" x14ac:dyDescent="0.25">
      <c r="A64" s="117"/>
      <c r="B64" s="118"/>
      <c r="C64" s="118"/>
      <c r="D64" s="118"/>
      <c r="E64" s="122" t="s">
        <v>237</v>
      </c>
      <c r="F64" s="123"/>
      <c r="G64" s="124"/>
      <c r="H64" s="36">
        <f>K81</f>
        <v>0</v>
      </c>
      <c r="I64" s="36">
        <f>L81</f>
        <v>0.57199999999999995</v>
      </c>
      <c r="J64" s="36">
        <f>H64+I64</f>
        <v>0.57199999999999995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238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2.8000000000000001E-2</v>
      </c>
      <c r="N66" s="28">
        <v>0.52800000000000002</v>
      </c>
      <c r="O66" s="29">
        <f>M66+N66</f>
        <v>0.55600000000000005</v>
      </c>
      <c r="P66" s="29">
        <f>O66/J63*100</f>
        <v>11.191626409017715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4.9480000000000013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0.20616666666666672</v>
      </c>
      <c r="O68" s="23"/>
      <c r="P68" s="32">
        <f>M68+N68</f>
        <v>0.20616666666666672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206.16666666666671</v>
      </c>
      <c r="O69" s="23"/>
      <c r="P69" s="29">
        <f>M69+N69</f>
        <v>206.16666666666671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81"/>
      <c r="F71" s="2"/>
      <c r="G71" s="2"/>
      <c r="H71" s="2"/>
      <c r="I71" s="2"/>
      <c r="J71" s="81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0.63700000000000001</v>
      </c>
      <c r="M80" s="32">
        <f>K80+L80</f>
        <v>0.63700000000000001</v>
      </c>
      <c r="N80" s="32">
        <f>M80-M63</f>
        <v>6.5000000000000058E-2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0.57199999999999995</v>
      </c>
      <c r="M81" s="32">
        <f>K81+L81</f>
        <v>0.57199999999999995</v>
      </c>
      <c r="N81" s="32">
        <f>N80/2</f>
        <v>3.2500000000000029E-2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8" workbookViewId="0">
      <selection activeCell="L11" sqref="L11:N38"/>
    </sheetView>
  </sheetViews>
  <sheetFormatPr defaultColWidth="14.42578125" defaultRowHeight="15" x14ac:dyDescent="0.25"/>
  <cols>
    <col min="1" max="1" width="10.5703125" style="86" customWidth="1"/>
    <col min="2" max="2" width="18.5703125" style="86" customWidth="1"/>
    <col min="3" max="4" width="12.7109375" style="86" customWidth="1"/>
    <col min="5" max="5" width="14.7109375" style="86" customWidth="1"/>
    <col min="6" max="6" width="12.42578125" style="86" customWidth="1"/>
    <col min="7" max="7" width="15.140625" style="86" customWidth="1"/>
    <col min="8" max="9" width="12.7109375" style="86" customWidth="1"/>
    <col min="10" max="10" width="15" style="86" customWidth="1"/>
    <col min="11" max="11" width="9.140625" style="86" customWidth="1"/>
    <col min="12" max="12" width="13" style="86" customWidth="1"/>
    <col min="13" max="13" width="12.7109375" style="86" customWidth="1"/>
    <col min="14" max="14" width="14.28515625" style="86" customWidth="1"/>
    <col min="15" max="15" width="7.85546875" style="86" customWidth="1"/>
    <col min="16" max="17" width="9.140625" style="86" customWidth="1"/>
    <col min="18" max="16384" width="14.42578125" style="86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239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182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252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248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37">
        <v>0</v>
      </c>
      <c r="E13" s="11">
        <f t="shared" ref="E13:E60" si="0">SUM(C13,D13)</f>
        <v>0</v>
      </c>
      <c r="F13" s="8">
        <v>49</v>
      </c>
      <c r="G13" s="12" t="s">
        <v>21</v>
      </c>
      <c r="H13" s="37">
        <v>0</v>
      </c>
      <c r="I13" s="37">
        <v>0</v>
      </c>
      <c r="J13" s="8">
        <f t="shared" ref="J13:J60" si="1">SUM(H13,I13)</f>
        <v>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37">
        <v>0</v>
      </c>
      <c r="E14" s="11">
        <f t="shared" si="0"/>
        <v>0</v>
      </c>
      <c r="F14" s="8">
        <f t="shared" ref="F14:F36" si="3">F13+1</f>
        <v>50</v>
      </c>
      <c r="G14" s="12" t="s">
        <v>23</v>
      </c>
      <c r="H14" s="37">
        <v>0</v>
      </c>
      <c r="I14" s="37">
        <v>0</v>
      </c>
      <c r="J14" s="8">
        <f t="shared" si="1"/>
        <v>0</v>
      </c>
      <c r="K14" s="2"/>
      <c r="L14" s="2" t="s">
        <v>20</v>
      </c>
      <c r="M14" s="7">
        <f>AVERAGE(C13:C16)</f>
        <v>0</v>
      </c>
      <c r="N14" s="7">
        <f>AVERAGE(D13:D16)</f>
        <v>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37">
        <v>0</v>
      </c>
      <c r="E15" s="11">
        <f t="shared" si="0"/>
        <v>0</v>
      </c>
      <c r="F15" s="8">
        <f t="shared" si="3"/>
        <v>51</v>
      </c>
      <c r="G15" s="12" t="s">
        <v>25</v>
      </c>
      <c r="H15" s="37">
        <v>0</v>
      </c>
      <c r="I15" s="37">
        <v>0</v>
      </c>
      <c r="J15" s="8">
        <f t="shared" si="1"/>
        <v>0</v>
      </c>
      <c r="K15" s="2"/>
      <c r="L15" s="2" t="s">
        <v>28</v>
      </c>
      <c r="M15" s="7">
        <f>AVERAGE(C17:C20)</f>
        <v>0</v>
      </c>
      <c r="N15" s="7">
        <f>AVERAGE(D17:D20)</f>
        <v>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37">
        <v>0</v>
      </c>
      <c r="E16" s="11">
        <f t="shared" si="0"/>
        <v>0</v>
      </c>
      <c r="F16" s="8">
        <f t="shared" si="3"/>
        <v>52</v>
      </c>
      <c r="G16" s="12" t="s">
        <v>27</v>
      </c>
      <c r="H16" s="37">
        <v>0</v>
      </c>
      <c r="I16" s="37">
        <v>0</v>
      </c>
      <c r="J16" s="8">
        <f t="shared" si="1"/>
        <v>0</v>
      </c>
      <c r="K16" s="2"/>
      <c r="L16" s="2" t="s">
        <v>36</v>
      </c>
      <c r="M16" s="7">
        <f>AVERAGE(C21:C24)</f>
        <v>0</v>
      </c>
      <c r="N16" s="7">
        <f>AVERAGE(D21:D24)</f>
        <v>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37">
        <v>0</v>
      </c>
      <c r="E17" s="11">
        <f t="shared" si="0"/>
        <v>0</v>
      </c>
      <c r="F17" s="8">
        <f t="shared" si="3"/>
        <v>53</v>
      </c>
      <c r="G17" s="12" t="s">
        <v>29</v>
      </c>
      <c r="H17" s="37">
        <v>0</v>
      </c>
      <c r="I17" s="37">
        <v>0</v>
      </c>
      <c r="J17" s="8">
        <f t="shared" si="1"/>
        <v>0</v>
      </c>
      <c r="K17" s="2"/>
      <c r="L17" s="2" t="s">
        <v>44</v>
      </c>
      <c r="M17" s="7">
        <f>AVERAGE(C25:C28)</f>
        <v>0</v>
      </c>
      <c r="N17" s="7">
        <f>AVERAGE(D25:D28)</f>
        <v>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37">
        <v>0</v>
      </c>
      <c r="E18" s="11">
        <f t="shared" si="0"/>
        <v>0</v>
      </c>
      <c r="F18" s="8">
        <f t="shared" si="3"/>
        <v>54</v>
      </c>
      <c r="G18" s="12" t="s">
        <v>31</v>
      </c>
      <c r="H18" s="37">
        <v>0</v>
      </c>
      <c r="I18" s="37">
        <v>0</v>
      </c>
      <c r="J18" s="8">
        <f t="shared" si="1"/>
        <v>0</v>
      </c>
      <c r="K18" s="2"/>
      <c r="L18" s="2" t="s">
        <v>52</v>
      </c>
      <c r="M18" s="7">
        <f>AVERAGE(C29:C32)</f>
        <v>0</v>
      </c>
      <c r="N18" s="7">
        <f>AVERAGE(D29:D32)</f>
        <v>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37">
        <v>0</v>
      </c>
      <c r="E19" s="11">
        <f t="shared" si="0"/>
        <v>0</v>
      </c>
      <c r="F19" s="8">
        <f t="shared" si="3"/>
        <v>55</v>
      </c>
      <c r="G19" s="12" t="s">
        <v>33</v>
      </c>
      <c r="H19" s="37">
        <v>0</v>
      </c>
      <c r="I19" s="37">
        <v>0</v>
      </c>
      <c r="J19" s="8">
        <f t="shared" si="1"/>
        <v>0</v>
      </c>
      <c r="K19" s="2"/>
      <c r="L19" s="2" t="s">
        <v>60</v>
      </c>
      <c r="M19" s="7">
        <f>AVERAGE(C33:C36)</f>
        <v>0</v>
      </c>
      <c r="N19" s="7">
        <f>AVERAGE(D33:D36)</f>
        <v>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37">
        <v>0</v>
      </c>
      <c r="E20" s="11">
        <f t="shared" si="0"/>
        <v>0</v>
      </c>
      <c r="F20" s="8">
        <f t="shared" si="3"/>
        <v>56</v>
      </c>
      <c r="G20" s="12" t="s">
        <v>35</v>
      </c>
      <c r="H20" s="37">
        <v>0</v>
      </c>
      <c r="I20" s="37">
        <v>0</v>
      </c>
      <c r="J20" s="8">
        <f t="shared" si="1"/>
        <v>0</v>
      </c>
      <c r="K20" s="2"/>
      <c r="L20" s="2" t="s">
        <v>68</v>
      </c>
      <c r="M20" s="7">
        <f>AVERAGE(C37:C40)</f>
        <v>0</v>
      </c>
      <c r="N20" s="7">
        <f>AVERAGE(D37:D40)</f>
        <v>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37">
        <v>0</v>
      </c>
      <c r="E21" s="11">
        <f t="shared" si="0"/>
        <v>0</v>
      </c>
      <c r="F21" s="8">
        <f t="shared" si="3"/>
        <v>57</v>
      </c>
      <c r="G21" s="12" t="s">
        <v>37</v>
      </c>
      <c r="H21" s="37">
        <v>0</v>
      </c>
      <c r="I21" s="37">
        <v>0</v>
      </c>
      <c r="J21" s="8">
        <f t="shared" si="1"/>
        <v>0</v>
      </c>
      <c r="K21" s="2"/>
      <c r="L21" s="2" t="s">
        <v>76</v>
      </c>
      <c r="M21" s="7">
        <f>AVERAGE(C41:C44)</f>
        <v>0</v>
      </c>
      <c r="N21" s="7">
        <f>AVERAGE(D41:D44)</f>
        <v>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37">
        <v>0</v>
      </c>
      <c r="E22" s="11">
        <f t="shared" si="0"/>
        <v>0</v>
      </c>
      <c r="F22" s="8">
        <f t="shared" si="3"/>
        <v>58</v>
      </c>
      <c r="G22" s="12" t="s">
        <v>39</v>
      </c>
      <c r="H22" s="37">
        <v>0</v>
      </c>
      <c r="I22" s="37">
        <v>0</v>
      </c>
      <c r="J22" s="8">
        <f t="shared" si="1"/>
        <v>0</v>
      </c>
      <c r="K22" s="2"/>
      <c r="L22" s="2" t="s">
        <v>84</v>
      </c>
      <c r="M22" s="7">
        <f>AVERAGE(C45:C48)</f>
        <v>0</v>
      </c>
      <c r="N22" s="7">
        <f>AVERAGE(D45:D48)</f>
        <v>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37">
        <v>0</v>
      </c>
      <c r="E23" s="11">
        <f t="shared" si="0"/>
        <v>0</v>
      </c>
      <c r="F23" s="8">
        <f t="shared" si="3"/>
        <v>59</v>
      </c>
      <c r="G23" s="12" t="s">
        <v>41</v>
      </c>
      <c r="H23" s="37">
        <v>0</v>
      </c>
      <c r="I23" s="37">
        <v>0</v>
      </c>
      <c r="J23" s="8">
        <f t="shared" si="1"/>
        <v>0</v>
      </c>
      <c r="K23" s="2"/>
      <c r="L23" s="2" t="s">
        <v>92</v>
      </c>
      <c r="M23" s="7">
        <f>AVERAGE(C49:C52)</f>
        <v>0</v>
      </c>
      <c r="N23" s="7">
        <f>AVERAGE(D49:D52)</f>
        <v>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37">
        <v>0</v>
      </c>
      <c r="E24" s="11">
        <f t="shared" si="0"/>
        <v>0</v>
      </c>
      <c r="F24" s="8">
        <f t="shared" si="3"/>
        <v>60</v>
      </c>
      <c r="G24" s="12" t="s">
        <v>43</v>
      </c>
      <c r="H24" s="37">
        <v>0</v>
      </c>
      <c r="I24" s="37">
        <v>0</v>
      </c>
      <c r="J24" s="8">
        <f t="shared" si="1"/>
        <v>0</v>
      </c>
      <c r="K24" s="2"/>
      <c r="L24" s="13" t="s">
        <v>100</v>
      </c>
      <c r="M24" s="7">
        <f>AVERAGE(C53:C56)</f>
        <v>0</v>
      </c>
      <c r="N24" s="7">
        <f>AVERAGE(D53:D56)</f>
        <v>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37">
        <v>0</v>
      </c>
      <c r="E25" s="11">
        <f t="shared" si="0"/>
        <v>0</v>
      </c>
      <c r="F25" s="8">
        <f t="shared" si="3"/>
        <v>61</v>
      </c>
      <c r="G25" s="12" t="s">
        <v>45</v>
      </c>
      <c r="H25" s="37">
        <v>0</v>
      </c>
      <c r="I25" s="37">
        <v>0</v>
      </c>
      <c r="J25" s="8">
        <f t="shared" si="1"/>
        <v>0</v>
      </c>
      <c r="K25" s="2"/>
      <c r="L25" s="16" t="s">
        <v>108</v>
      </c>
      <c r="M25" s="7">
        <f>AVERAGE(C57:C60)</f>
        <v>0</v>
      </c>
      <c r="N25" s="7">
        <f>AVERAGE(D57:D60)</f>
        <v>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37">
        <v>0</v>
      </c>
      <c r="E26" s="11">
        <f t="shared" si="0"/>
        <v>0</v>
      </c>
      <c r="F26" s="8">
        <f t="shared" si="3"/>
        <v>62</v>
      </c>
      <c r="G26" s="12" t="s">
        <v>47</v>
      </c>
      <c r="H26" s="37">
        <v>0</v>
      </c>
      <c r="I26" s="37">
        <v>0</v>
      </c>
      <c r="J26" s="8">
        <f t="shared" si="1"/>
        <v>0</v>
      </c>
      <c r="K26" s="2"/>
      <c r="L26" s="16" t="s">
        <v>21</v>
      </c>
      <c r="M26" s="7">
        <f>AVERAGE(H13:H16)</f>
        <v>0</v>
      </c>
      <c r="N26" s="7">
        <f>AVERAGE(I13:I16)</f>
        <v>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37">
        <v>0</v>
      </c>
      <c r="E27" s="11">
        <f t="shared" si="0"/>
        <v>0</v>
      </c>
      <c r="F27" s="8">
        <f t="shared" si="3"/>
        <v>63</v>
      </c>
      <c r="G27" s="12" t="s">
        <v>49</v>
      </c>
      <c r="H27" s="37">
        <v>0</v>
      </c>
      <c r="I27" s="37">
        <v>0</v>
      </c>
      <c r="J27" s="8">
        <f t="shared" si="1"/>
        <v>0</v>
      </c>
      <c r="K27" s="2"/>
      <c r="L27" s="24" t="s">
        <v>29</v>
      </c>
      <c r="M27" s="7">
        <f>AVERAGE(H17:H20)</f>
        <v>0</v>
      </c>
      <c r="N27" s="7">
        <f>AVERAGE(I17:I20)</f>
        <v>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37">
        <v>0</v>
      </c>
      <c r="E28" s="11">
        <f t="shared" si="0"/>
        <v>0</v>
      </c>
      <c r="F28" s="8">
        <f t="shared" si="3"/>
        <v>64</v>
      </c>
      <c r="G28" s="12" t="s">
        <v>51</v>
      </c>
      <c r="H28" s="37">
        <v>0</v>
      </c>
      <c r="I28" s="37">
        <v>0</v>
      </c>
      <c r="J28" s="8">
        <f t="shared" si="1"/>
        <v>0</v>
      </c>
      <c r="K28" s="2"/>
      <c r="L28" s="2" t="s">
        <v>37</v>
      </c>
      <c r="M28" s="7">
        <f>AVERAGE(H21:H24)</f>
        <v>0</v>
      </c>
      <c r="N28" s="7">
        <f>AVERAGE(I21:I24)</f>
        <v>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37">
        <v>0</v>
      </c>
      <c r="E29" s="11">
        <f t="shared" si="0"/>
        <v>0</v>
      </c>
      <c r="F29" s="8">
        <f t="shared" si="3"/>
        <v>65</v>
      </c>
      <c r="G29" s="12" t="s">
        <v>53</v>
      </c>
      <c r="H29" s="37">
        <v>0</v>
      </c>
      <c r="I29" s="37">
        <v>0</v>
      </c>
      <c r="J29" s="8">
        <f t="shared" si="1"/>
        <v>0</v>
      </c>
      <c r="K29" s="2"/>
      <c r="L29" s="2" t="s">
        <v>45</v>
      </c>
      <c r="M29" s="7">
        <f>AVERAGE(H25:H28)</f>
        <v>0</v>
      </c>
      <c r="N29" s="7">
        <f>AVERAGE(I25:I28)</f>
        <v>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37">
        <v>0</v>
      </c>
      <c r="E30" s="11">
        <f t="shared" si="0"/>
        <v>0</v>
      </c>
      <c r="F30" s="8">
        <f t="shared" si="3"/>
        <v>66</v>
      </c>
      <c r="G30" s="12" t="s">
        <v>55</v>
      </c>
      <c r="H30" s="37">
        <v>0</v>
      </c>
      <c r="I30" s="37">
        <v>0</v>
      </c>
      <c r="J30" s="8">
        <f t="shared" si="1"/>
        <v>0</v>
      </c>
      <c r="K30" s="2"/>
      <c r="L30" s="2" t="s">
        <v>53</v>
      </c>
      <c r="M30" s="7">
        <f>AVERAGE(H29:H32)</f>
        <v>0</v>
      </c>
      <c r="N30" s="7">
        <f>AVERAGE(I29:I32)</f>
        <v>3.75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37">
        <v>0</v>
      </c>
      <c r="E31" s="11">
        <f t="shared" si="0"/>
        <v>0</v>
      </c>
      <c r="F31" s="8">
        <f t="shared" si="3"/>
        <v>67</v>
      </c>
      <c r="G31" s="12" t="s">
        <v>57</v>
      </c>
      <c r="H31" s="37">
        <v>0</v>
      </c>
      <c r="I31" s="37">
        <v>0</v>
      </c>
      <c r="J31" s="8">
        <f t="shared" si="1"/>
        <v>0</v>
      </c>
      <c r="K31" s="2"/>
      <c r="L31" s="2" t="s">
        <v>61</v>
      </c>
      <c r="M31" s="7">
        <f>AVERAGE(H33:H36)</f>
        <v>0</v>
      </c>
      <c r="N31" s="7">
        <f>AVERAGE(I33:I36)</f>
        <v>80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37">
        <v>0</v>
      </c>
      <c r="E32" s="11">
        <f t="shared" si="0"/>
        <v>0</v>
      </c>
      <c r="F32" s="8">
        <f t="shared" si="3"/>
        <v>68</v>
      </c>
      <c r="G32" s="12" t="s">
        <v>59</v>
      </c>
      <c r="H32" s="37">
        <v>0</v>
      </c>
      <c r="I32" s="83">
        <v>15</v>
      </c>
      <c r="J32" s="8">
        <f t="shared" si="1"/>
        <v>15</v>
      </c>
      <c r="K32" s="2"/>
      <c r="L32" s="2" t="s">
        <v>69</v>
      </c>
      <c r="M32" s="7">
        <f>AVERAGE(H37:H40)</f>
        <v>0</v>
      </c>
      <c r="N32" s="7">
        <f>AVERAGE(I37:I40)</f>
        <v>147.5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37">
        <v>0</v>
      </c>
      <c r="E33" s="11">
        <f t="shared" si="0"/>
        <v>0</v>
      </c>
      <c r="F33" s="8">
        <f t="shared" si="3"/>
        <v>69</v>
      </c>
      <c r="G33" s="12" t="s">
        <v>61</v>
      </c>
      <c r="H33" s="37">
        <v>0</v>
      </c>
      <c r="I33" s="83">
        <v>45</v>
      </c>
      <c r="J33" s="8">
        <f t="shared" si="1"/>
        <v>45</v>
      </c>
      <c r="K33" s="2"/>
      <c r="L33" s="2" t="s">
        <v>77</v>
      </c>
      <c r="M33" s="7">
        <f>AVERAGE(H41:H44)</f>
        <v>0</v>
      </c>
      <c r="N33" s="7">
        <f>AVERAGE(I41:I44)</f>
        <v>195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37">
        <v>0</v>
      </c>
      <c r="E34" s="11">
        <f t="shared" si="0"/>
        <v>0</v>
      </c>
      <c r="F34" s="8">
        <f t="shared" si="3"/>
        <v>70</v>
      </c>
      <c r="G34" s="12" t="s">
        <v>63</v>
      </c>
      <c r="H34" s="37">
        <v>0</v>
      </c>
      <c r="I34" s="83">
        <v>75</v>
      </c>
      <c r="J34" s="8">
        <f t="shared" si="1"/>
        <v>75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37">
        <v>0</v>
      </c>
      <c r="E35" s="11">
        <f t="shared" si="0"/>
        <v>0</v>
      </c>
      <c r="F35" s="8">
        <f t="shared" si="3"/>
        <v>71</v>
      </c>
      <c r="G35" s="12" t="s">
        <v>65</v>
      </c>
      <c r="H35" s="37">
        <v>0</v>
      </c>
      <c r="I35" s="83">
        <v>95</v>
      </c>
      <c r="J35" s="8">
        <f t="shared" si="1"/>
        <v>95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37">
        <v>0</v>
      </c>
      <c r="E36" s="11">
        <f t="shared" si="0"/>
        <v>0</v>
      </c>
      <c r="F36" s="8">
        <f t="shared" si="3"/>
        <v>72</v>
      </c>
      <c r="G36" s="12" t="s">
        <v>67</v>
      </c>
      <c r="H36" s="37">
        <v>0</v>
      </c>
      <c r="I36" s="83">
        <v>105</v>
      </c>
      <c r="J36" s="8">
        <f t="shared" si="1"/>
        <v>105</v>
      </c>
      <c r="K36" s="2"/>
      <c r="L36" s="103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37">
        <v>0</v>
      </c>
      <c r="E37" s="11">
        <f t="shared" si="0"/>
        <v>0</v>
      </c>
      <c r="F37" s="8">
        <v>73</v>
      </c>
      <c r="G37" s="12" t="s">
        <v>69</v>
      </c>
      <c r="H37" s="37">
        <v>0</v>
      </c>
      <c r="I37" s="83">
        <v>135</v>
      </c>
      <c r="J37" s="8">
        <f t="shared" si="1"/>
        <v>135</v>
      </c>
      <c r="K37" s="2"/>
      <c r="L37" s="103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37">
        <v>0</v>
      </c>
      <c r="E38" s="8">
        <f t="shared" si="0"/>
        <v>0</v>
      </c>
      <c r="F38" s="8">
        <f t="shared" ref="F38:F60" si="5">F37+1</f>
        <v>74</v>
      </c>
      <c r="G38" s="12" t="s">
        <v>71</v>
      </c>
      <c r="H38" s="37">
        <v>0</v>
      </c>
      <c r="I38" s="83">
        <v>145</v>
      </c>
      <c r="J38" s="8">
        <f t="shared" si="1"/>
        <v>145</v>
      </c>
      <c r="K38" s="2"/>
      <c r="L38" s="103" t="s">
        <v>295</v>
      </c>
      <c r="M38" s="103">
        <f>AVERAGE(M14:M37)</f>
        <v>0</v>
      </c>
      <c r="N38" s="103">
        <f>AVERAGE(N14:N37)</f>
        <v>52.760416666666664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37">
        <v>0</v>
      </c>
      <c r="E39" s="8">
        <f t="shared" si="0"/>
        <v>0</v>
      </c>
      <c r="F39" s="8">
        <f t="shared" si="5"/>
        <v>75</v>
      </c>
      <c r="G39" s="12" t="s">
        <v>73</v>
      </c>
      <c r="H39" s="37">
        <v>0</v>
      </c>
      <c r="I39" s="83">
        <v>145</v>
      </c>
      <c r="J39" s="8">
        <f t="shared" si="1"/>
        <v>145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37">
        <v>0</v>
      </c>
      <c r="E40" s="8">
        <f t="shared" si="0"/>
        <v>0</v>
      </c>
      <c r="F40" s="8">
        <f t="shared" si="5"/>
        <v>76</v>
      </c>
      <c r="G40" s="12" t="s">
        <v>75</v>
      </c>
      <c r="H40" s="37">
        <v>0</v>
      </c>
      <c r="I40" s="83">
        <v>165</v>
      </c>
      <c r="J40" s="8">
        <f t="shared" si="1"/>
        <v>165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37">
        <v>0</v>
      </c>
      <c r="E41" s="8">
        <f t="shared" si="0"/>
        <v>0</v>
      </c>
      <c r="F41" s="8">
        <f t="shared" si="5"/>
        <v>77</v>
      </c>
      <c r="G41" s="12" t="s">
        <v>77</v>
      </c>
      <c r="H41" s="37">
        <v>0</v>
      </c>
      <c r="I41" s="83">
        <v>175</v>
      </c>
      <c r="J41" s="8">
        <f t="shared" si="1"/>
        <v>175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37">
        <v>0</v>
      </c>
      <c r="E42" s="8">
        <f t="shared" si="0"/>
        <v>0</v>
      </c>
      <c r="F42" s="8">
        <f t="shared" si="5"/>
        <v>78</v>
      </c>
      <c r="G42" s="12" t="s">
        <v>79</v>
      </c>
      <c r="H42" s="37">
        <v>0</v>
      </c>
      <c r="I42" s="10">
        <v>195</v>
      </c>
      <c r="J42" s="8">
        <f t="shared" si="1"/>
        <v>195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37">
        <v>0</v>
      </c>
      <c r="E43" s="8">
        <f t="shared" si="0"/>
        <v>0</v>
      </c>
      <c r="F43" s="8">
        <f t="shared" si="5"/>
        <v>79</v>
      </c>
      <c r="G43" s="12" t="s">
        <v>81</v>
      </c>
      <c r="H43" s="37">
        <v>0</v>
      </c>
      <c r="I43" s="10">
        <v>200</v>
      </c>
      <c r="J43" s="8">
        <f t="shared" si="1"/>
        <v>200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37">
        <v>0</v>
      </c>
      <c r="E44" s="8">
        <f t="shared" si="0"/>
        <v>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37">
        <v>0</v>
      </c>
      <c r="E45" s="8">
        <f t="shared" si="0"/>
        <v>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37">
        <v>0</v>
      </c>
      <c r="E46" s="8">
        <f t="shared" si="0"/>
        <v>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37">
        <v>0</v>
      </c>
      <c r="E47" s="8">
        <f t="shared" si="0"/>
        <v>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37">
        <v>0</v>
      </c>
      <c r="E48" s="8">
        <f t="shared" si="0"/>
        <v>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37">
        <v>0</v>
      </c>
      <c r="E49" s="8">
        <f t="shared" si="0"/>
        <v>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37">
        <v>0</v>
      </c>
      <c r="E50" s="8">
        <f t="shared" si="0"/>
        <v>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37">
        <v>0</v>
      </c>
      <c r="E51" s="8">
        <f t="shared" si="0"/>
        <v>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37">
        <v>0</v>
      </c>
      <c r="E52" s="8">
        <f t="shared" si="0"/>
        <v>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37">
        <v>0</v>
      </c>
      <c r="E53" s="8">
        <f t="shared" si="0"/>
        <v>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37">
        <v>0</v>
      </c>
      <c r="E54" s="8">
        <f t="shared" si="0"/>
        <v>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37">
        <v>0</v>
      </c>
      <c r="E55" s="8">
        <f t="shared" si="0"/>
        <v>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37">
        <v>0</v>
      </c>
      <c r="E56" s="8">
        <f t="shared" si="0"/>
        <v>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37">
        <v>0</v>
      </c>
      <c r="E57" s="8">
        <f t="shared" si="0"/>
        <v>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37">
        <v>0</v>
      </c>
      <c r="E58" s="8">
        <f t="shared" si="0"/>
        <v>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37">
        <v>0</v>
      </c>
      <c r="E59" s="17">
        <f t="shared" si="0"/>
        <v>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37">
        <v>0</v>
      </c>
      <c r="E60" s="17">
        <f t="shared" si="0"/>
        <v>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39" customHeight="1" x14ac:dyDescent="0.25">
      <c r="A63" s="115" t="s">
        <v>253</v>
      </c>
      <c r="B63" s="116"/>
      <c r="C63" s="116"/>
      <c r="D63" s="116"/>
      <c r="E63" s="119" t="s">
        <v>240</v>
      </c>
      <c r="F63" s="120"/>
      <c r="G63" s="121"/>
      <c r="H63" s="21">
        <v>0</v>
      </c>
      <c r="I63" s="21">
        <v>4.8040000000000003</v>
      </c>
      <c r="J63" s="21">
        <f>H63+I63</f>
        <v>4.8040000000000003</v>
      </c>
      <c r="K63" s="2"/>
      <c r="L63" s="22">
        <f>770+21.666</f>
        <v>791.66600000000005</v>
      </c>
      <c r="M63" s="32">
        <f>L63/1000</f>
        <v>0.79166600000000009</v>
      </c>
      <c r="N63" s="4"/>
      <c r="O63" s="7"/>
      <c r="P63" s="7"/>
      <c r="Q63" s="7"/>
    </row>
    <row r="64" spans="1:17" ht="46.5" customHeight="1" x14ac:dyDescent="0.25">
      <c r="A64" s="117"/>
      <c r="B64" s="118"/>
      <c r="C64" s="118"/>
      <c r="D64" s="118"/>
      <c r="E64" s="122" t="s">
        <v>241</v>
      </c>
      <c r="F64" s="123"/>
      <c r="G64" s="124"/>
      <c r="H64" s="36">
        <f>K81</f>
        <v>0</v>
      </c>
      <c r="I64" s="36">
        <f>L81</f>
        <v>0.79166600000000009</v>
      </c>
      <c r="J64" s="36">
        <f>H64+I64</f>
        <v>0.79166600000000009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246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2.9000000000000001E-2</v>
      </c>
      <c r="N66" s="28">
        <v>0.499</v>
      </c>
      <c r="O66" s="29">
        <f>M66+N66</f>
        <v>0.52800000000000002</v>
      </c>
      <c r="P66" s="29">
        <f>O66/J63*100</f>
        <v>10.990840965861782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5.0316660000000013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0.20965275000000005</v>
      </c>
      <c r="O68" s="23"/>
      <c r="P68" s="32">
        <f>M68+N68</f>
        <v>0.20965275000000005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209.65275000000005</v>
      </c>
      <c r="O69" s="23"/>
      <c r="P69" s="29">
        <f>M69+N69</f>
        <v>209.65275000000005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85"/>
      <c r="F71" s="2"/>
      <c r="G71" s="2"/>
      <c r="H71" s="2"/>
      <c r="I71" s="2"/>
      <c r="J71" s="85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0.88549999999999995</v>
      </c>
      <c r="M80" s="32">
        <f>K80+L80</f>
        <v>0.88549999999999995</v>
      </c>
      <c r="N80" s="32">
        <f>M80-M63</f>
        <v>9.3833999999999862E-2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0.79166600000000009</v>
      </c>
      <c r="M81" s="32">
        <f>K81+L81</f>
        <v>0.79166600000000009</v>
      </c>
      <c r="N81" s="32">
        <f>N80/2</f>
        <v>4.6916999999999931E-2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6" workbookViewId="0">
      <selection activeCell="L11" sqref="L11:N38"/>
    </sheetView>
  </sheetViews>
  <sheetFormatPr defaultColWidth="14.42578125" defaultRowHeight="15" x14ac:dyDescent="0.25"/>
  <cols>
    <col min="1" max="1" width="10.5703125" style="88" customWidth="1"/>
    <col min="2" max="2" width="18.5703125" style="88" customWidth="1"/>
    <col min="3" max="4" width="12.7109375" style="88" customWidth="1"/>
    <col min="5" max="5" width="14.7109375" style="88" customWidth="1"/>
    <col min="6" max="6" width="12.42578125" style="88" customWidth="1"/>
    <col min="7" max="7" width="15.140625" style="88" customWidth="1"/>
    <col min="8" max="9" width="12.7109375" style="88" customWidth="1"/>
    <col min="10" max="10" width="15" style="88" customWidth="1"/>
    <col min="11" max="11" width="9.140625" style="88" customWidth="1"/>
    <col min="12" max="12" width="13" style="88" customWidth="1"/>
    <col min="13" max="13" width="12.7109375" style="88" customWidth="1"/>
    <col min="14" max="14" width="14.28515625" style="88" customWidth="1"/>
    <col min="15" max="15" width="7.85546875" style="88" customWidth="1"/>
    <col min="16" max="17" width="9.140625" style="88" customWidth="1"/>
    <col min="18" max="16384" width="14.42578125" style="88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242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260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243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209</v>
      </c>
      <c r="E13" s="11">
        <f t="shared" ref="E13:E60" si="0">SUM(C13,D13)</f>
        <v>209</v>
      </c>
      <c r="F13" s="8">
        <v>49</v>
      </c>
      <c r="G13" s="12" t="s">
        <v>21</v>
      </c>
      <c r="H13" s="37">
        <v>0</v>
      </c>
      <c r="I13" s="10">
        <v>209</v>
      </c>
      <c r="J13" s="8">
        <f t="shared" ref="J13:J60" si="1">SUM(H13,I13)</f>
        <v>209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209</v>
      </c>
      <c r="E14" s="11">
        <f t="shared" si="0"/>
        <v>209</v>
      </c>
      <c r="F14" s="8">
        <f t="shared" ref="F14:F36" si="3">F13+1</f>
        <v>50</v>
      </c>
      <c r="G14" s="12" t="s">
        <v>23</v>
      </c>
      <c r="H14" s="37">
        <v>0</v>
      </c>
      <c r="I14" s="10">
        <v>209</v>
      </c>
      <c r="J14" s="8">
        <f t="shared" si="1"/>
        <v>209</v>
      </c>
      <c r="K14" s="2"/>
      <c r="L14" s="2" t="s">
        <v>20</v>
      </c>
      <c r="M14" s="7">
        <f>AVERAGE(C13:C16)</f>
        <v>0</v>
      </c>
      <c r="N14" s="7">
        <f>AVERAGE(D13:D16)</f>
        <v>209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209</v>
      </c>
      <c r="E15" s="11">
        <f t="shared" si="0"/>
        <v>209</v>
      </c>
      <c r="F15" s="8">
        <f t="shared" si="3"/>
        <v>51</v>
      </c>
      <c r="G15" s="12" t="s">
        <v>25</v>
      </c>
      <c r="H15" s="37">
        <v>0</v>
      </c>
      <c r="I15" s="10">
        <v>209</v>
      </c>
      <c r="J15" s="8">
        <f t="shared" si="1"/>
        <v>209</v>
      </c>
      <c r="K15" s="2"/>
      <c r="L15" s="2" t="s">
        <v>28</v>
      </c>
      <c r="M15" s="7">
        <f>AVERAGE(C17:C20)</f>
        <v>0</v>
      </c>
      <c r="N15" s="7">
        <f>AVERAGE(D17:D20)</f>
        <v>209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209</v>
      </c>
      <c r="E16" s="11">
        <f t="shared" si="0"/>
        <v>209</v>
      </c>
      <c r="F16" s="8">
        <f t="shared" si="3"/>
        <v>52</v>
      </c>
      <c r="G16" s="12" t="s">
        <v>27</v>
      </c>
      <c r="H16" s="37">
        <v>0</v>
      </c>
      <c r="I16" s="10">
        <v>209</v>
      </c>
      <c r="J16" s="8">
        <f t="shared" si="1"/>
        <v>209</v>
      </c>
      <c r="K16" s="2"/>
      <c r="L16" s="2" t="s">
        <v>36</v>
      </c>
      <c r="M16" s="7">
        <f>AVERAGE(C21:C24)</f>
        <v>0</v>
      </c>
      <c r="N16" s="7">
        <f>AVERAGE(D21:D24)</f>
        <v>209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209</v>
      </c>
      <c r="E17" s="11">
        <f t="shared" si="0"/>
        <v>209</v>
      </c>
      <c r="F17" s="8">
        <f t="shared" si="3"/>
        <v>53</v>
      </c>
      <c r="G17" s="12" t="s">
        <v>29</v>
      </c>
      <c r="H17" s="37">
        <v>0</v>
      </c>
      <c r="I17" s="10">
        <v>209</v>
      </c>
      <c r="J17" s="8">
        <f t="shared" si="1"/>
        <v>209</v>
      </c>
      <c r="K17" s="2"/>
      <c r="L17" s="2" t="s">
        <v>44</v>
      </c>
      <c r="M17" s="7">
        <f>AVERAGE(C25:C28)</f>
        <v>0</v>
      </c>
      <c r="N17" s="7">
        <f>AVERAGE(D25:D28)</f>
        <v>209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209</v>
      </c>
      <c r="E18" s="11">
        <f t="shared" si="0"/>
        <v>209</v>
      </c>
      <c r="F18" s="8">
        <f t="shared" si="3"/>
        <v>54</v>
      </c>
      <c r="G18" s="12" t="s">
        <v>31</v>
      </c>
      <c r="H18" s="37">
        <v>0</v>
      </c>
      <c r="I18" s="10">
        <v>209</v>
      </c>
      <c r="J18" s="8">
        <f t="shared" si="1"/>
        <v>209</v>
      </c>
      <c r="K18" s="2"/>
      <c r="L18" s="2" t="s">
        <v>52</v>
      </c>
      <c r="M18" s="7">
        <f>AVERAGE(C29:C32)</f>
        <v>0</v>
      </c>
      <c r="N18" s="7">
        <f>AVERAGE(D29:D32)</f>
        <v>209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209</v>
      </c>
      <c r="E19" s="11">
        <f t="shared" si="0"/>
        <v>209</v>
      </c>
      <c r="F19" s="8">
        <f t="shared" si="3"/>
        <v>55</v>
      </c>
      <c r="G19" s="12" t="s">
        <v>33</v>
      </c>
      <c r="H19" s="37">
        <v>0</v>
      </c>
      <c r="I19" s="10">
        <v>209</v>
      </c>
      <c r="J19" s="8">
        <f t="shared" si="1"/>
        <v>209</v>
      </c>
      <c r="K19" s="2"/>
      <c r="L19" s="2" t="s">
        <v>60</v>
      </c>
      <c r="M19" s="7">
        <f>AVERAGE(C33:C36)</f>
        <v>0</v>
      </c>
      <c r="N19" s="7">
        <f>AVERAGE(D33:D36)</f>
        <v>209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209</v>
      </c>
      <c r="E20" s="11">
        <f t="shared" si="0"/>
        <v>209</v>
      </c>
      <c r="F20" s="8">
        <f t="shared" si="3"/>
        <v>56</v>
      </c>
      <c r="G20" s="12" t="s">
        <v>35</v>
      </c>
      <c r="H20" s="37">
        <v>0</v>
      </c>
      <c r="I20" s="10">
        <v>209</v>
      </c>
      <c r="J20" s="8">
        <f t="shared" si="1"/>
        <v>209</v>
      </c>
      <c r="K20" s="2"/>
      <c r="L20" s="2" t="s">
        <v>68</v>
      </c>
      <c r="M20" s="7">
        <f>AVERAGE(C37:C40)</f>
        <v>0</v>
      </c>
      <c r="N20" s="7">
        <f>AVERAGE(D37:D40)</f>
        <v>209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209</v>
      </c>
      <c r="E21" s="11">
        <f t="shared" si="0"/>
        <v>209</v>
      </c>
      <c r="F21" s="8">
        <f t="shared" si="3"/>
        <v>57</v>
      </c>
      <c r="G21" s="12" t="s">
        <v>37</v>
      </c>
      <c r="H21" s="37">
        <v>0</v>
      </c>
      <c r="I21" s="10">
        <v>209</v>
      </c>
      <c r="J21" s="8">
        <f t="shared" si="1"/>
        <v>209</v>
      </c>
      <c r="K21" s="2"/>
      <c r="L21" s="2" t="s">
        <v>76</v>
      </c>
      <c r="M21" s="7">
        <f>AVERAGE(C41:C44)</f>
        <v>0</v>
      </c>
      <c r="N21" s="7">
        <f>AVERAGE(D41:D44)</f>
        <v>209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209</v>
      </c>
      <c r="E22" s="11">
        <f t="shared" si="0"/>
        <v>209</v>
      </c>
      <c r="F22" s="8">
        <f t="shared" si="3"/>
        <v>58</v>
      </c>
      <c r="G22" s="12" t="s">
        <v>39</v>
      </c>
      <c r="H22" s="37">
        <v>0</v>
      </c>
      <c r="I22" s="10">
        <v>209</v>
      </c>
      <c r="J22" s="8">
        <f t="shared" si="1"/>
        <v>209</v>
      </c>
      <c r="K22" s="2"/>
      <c r="L22" s="2" t="s">
        <v>84</v>
      </c>
      <c r="M22" s="7">
        <f>AVERAGE(C45:C48)</f>
        <v>0</v>
      </c>
      <c r="N22" s="7">
        <f>AVERAGE(D45:D48)</f>
        <v>209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209</v>
      </c>
      <c r="E23" s="11">
        <f t="shared" si="0"/>
        <v>209</v>
      </c>
      <c r="F23" s="8">
        <f t="shared" si="3"/>
        <v>59</v>
      </c>
      <c r="G23" s="12" t="s">
        <v>41</v>
      </c>
      <c r="H23" s="37">
        <v>0</v>
      </c>
      <c r="I23" s="10">
        <v>209</v>
      </c>
      <c r="J23" s="8">
        <f t="shared" si="1"/>
        <v>209</v>
      </c>
      <c r="K23" s="2"/>
      <c r="L23" s="2" t="s">
        <v>92</v>
      </c>
      <c r="M23" s="7">
        <f>AVERAGE(C49:C52)</f>
        <v>0</v>
      </c>
      <c r="N23" s="7">
        <f>AVERAGE(D49:D52)</f>
        <v>209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209</v>
      </c>
      <c r="E24" s="11">
        <f t="shared" si="0"/>
        <v>209</v>
      </c>
      <c r="F24" s="8">
        <f t="shared" si="3"/>
        <v>60</v>
      </c>
      <c r="G24" s="12" t="s">
        <v>43</v>
      </c>
      <c r="H24" s="37">
        <v>0</v>
      </c>
      <c r="I24" s="10">
        <v>209</v>
      </c>
      <c r="J24" s="8">
        <f t="shared" si="1"/>
        <v>209</v>
      </c>
      <c r="K24" s="2"/>
      <c r="L24" s="13" t="s">
        <v>100</v>
      </c>
      <c r="M24" s="7">
        <f>AVERAGE(C53:C56)</f>
        <v>0</v>
      </c>
      <c r="N24" s="7">
        <f>AVERAGE(D53:D56)</f>
        <v>209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209</v>
      </c>
      <c r="E25" s="11">
        <f t="shared" si="0"/>
        <v>209</v>
      </c>
      <c r="F25" s="8">
        <f t="shared" si="3"/>
        <v>61</v>
      </c>
      <c r="G25" s="12" t="s">
        <v>45</v>
      </c>
      <c r="H25" s="37">
        <v>0</v>
      </c>
      <c r="I25" s="10">
        <v>209</v>
      </c>
      <c r="J25" s="8">
        <f t="shared" si="1"/>
        <v>209</v>
      </c>
      <c r="K25" s="2"/>
      <c r="L25" s="16" t="s">
        <v>108</v>
      </c>
      <c r="M25" s="7">
        <f>AVERAGE(C57:C60)</f>
        <v>0</v>
      </c>
      <c r="N25" s="7">
        <f>AVERAGE(D57:D60)</f>
        <v>209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209</v>
      </c>
      <c r="E26" s="11">
        <f t="shared" si="0"/>
        <v>209</v>
      </c>
      <c r="F26" s="8">
        <f t="shared" si="3"/>
        <v>62</v>
      </c>
      <c r="G26" s="12" t="s">
        <v>47</v>
      </c>
      <c r="H26" s="37">
        <v>0</v>
      </c>
      <c r="I26" s="10">
        <v>209</v>
      </c>
      <c r="J26" s="8">
        <f t="shared" si="1"/>
        <v>209</v>
      </c>
      <c r="K26" s="2"/>
      <c r="L26" s="16" t="s">
        <v>21</v>
      </c>
      <c r="M26" s="7">
        <f>AVERAGE(H13:H16)</f>
        <v>0</v>
      </c>
      <c r="N26" s="7">
        <f>AVERAGE(I13:I16)</f>
        <v>209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209</v>
      </c>
      <c r="E27" s="11">
        <f t="shared" si="0"/>
        <v>209</v>
      </c>
      <c r="F27" s="8">
        <f t="shared" si="3"/>
        <v>63</v>
      </c>
      <c r="G27" s="12" t="s">
        <v>49</v>
      </c>
      <c r="H27" s="37">
        <v>0</v>
      </c>
      <c r="I27" s="10">
        <v>209</v>
      </c>
      <c r="J27" s="8">
        <f t="shared" si="1"/>
        <v>209</v>
      </c>
      <c r="K27" s="2"/>
      <c r="L27" s="24" t="s">
        <v>29</v>
      </c>
      <c r="M27" s="7">
        <f>AVERAGE(H17:H20)</f>
        <v>0</v>
      </c>
      <c r="N27" s="7">
        <f>AVERAGE(I17:I20)</f>
        <v>209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209</v>
      </c>
      <c r="E28" s="11">
        <f t="shared" si="0"/>
        <v>209</v>
      </c>
      <c r="F28" s="8">
        <f t="shared" si="3"/>
        <v>64</v>
      </c>
      <c r="G28" s="12" t="s">
        <v>51</v>
      </c>
      <c r="H28" s="37">
        <v>0</v>
      </c>
      <c r="I28" s="10">
        <v>209</v>
      </c>
      <c r="J28" s="8">
        <f t="shared" si="1"/>
        <v>209</v>
      </c>
      <c r="K28" s="2"/>
      <c r="L28" s="2" t="s">
        <v>37</v>
      </c>
      <c r="M28" s="7">
        <f>AVERAGE(H21:H24)</f>
        <v>0</v>
      </c>
      <c r="N28" s="7">
        <f>AVERAGE(I21:I24)</f>
        <v>209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209</v>
      </c>
      <c r="E29" s="11">
        <f t="shared" si="0"/>
        <v>209</v>
      </c>
      <c r="F29" s="8">
        <f t="shared" si="3"/>
        <v>65</v>
      </c>
      <c r="G29" s="12" t="s">
        <v>53</v>
      </c>
      <c r="H29" s="37">
        <v>0</v>
      </c>
      <c r="I29" s="10">
        <v>209</v>
      </c>
      <c r="J29" s="8">
        <f t="shared" si="1"/>
        <v>209</v>
      </c>
      <c r="K29" s="2"/>
      <c r="L29" s="2" t="s">
        <v>45</v>
      </c>
      <c r="M29" s="7">
        <f>AVERAGE(H25:H28)</f>
        <v>0</v>
      </c>
      <c r="N29" s="7">
        <f>AVERAGE(I25:I28)</f>
        <v>209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209</v>
      </c>
      <c r="E30" s="11">
        <f t="shared" si="0"/>
        <v>209</v>
      </c>
      <c r="F30" s="8">
        <f t="shared" si="3"/>
        <v>66</v>
      </c>
      <c r="G30" s="12" t="s">
        <v>55</v>
      </c>
      <c r="H30" s="37">
        <v>0</v>
      </c>
      <c r="I30" s="10">
        <v>209</v>
      </c>
      <c r="J30" s="8">
        <f t="shared" si="1"/>
        <v>209</v>
      </c>
      <c r="K30" s="2"/>
      <c r="L30" s="2" t="s">
        <v>53</v>
      </c>
      <c r="M30" s="7">
        <f>AVERAGE(H29:H32)</f>
        <v>0</v>
      </c>
      <c r="N30" s="7">
        <f>AVERAGE(I29:I32)</f>
        <v>209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209</v>
      </c>
      <c r="E31" s="11">
        <f t="shared" si="0"/>
        <v>209</v>
      </c>
      <c r="F31" s="8">
        <f t="shared" si="3"/>
        <v>67</v>
      </c>
      <c r="G31" s="12" t="s">
        <v>57</v>
      </c>
      <c r="H31" s="37">
        <v>0</v>
      </c>
      <c r="I31" s="10">
        <v>209</v>
      </c>
      <c r="J31" s="8">
        <f t="shared" si="1"/>
        <v>209</v>
      </c>
      <c r="K31" s="2"/>
      <c r="L31" s="2" t="s">
        <v>61</v>
      </c>
      <c r="M31" s="7">
        <f>AVERAGE(H33:H36)</f>
        <v>0</v>
      </c>
      <c r="N31" s="7">
        <f>AVERAGE(I33:I36)</f>
        <v>209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209</v>
      </c>
      <c r="E32" s="11">
        <f t="shared" si="0"/>
        <v>209</v>
      </c>
      <c r="F32" s="8">
        <f t="shared" si="3"/>
        <v>68</v>
      </c>
      <c r="G32" s="12" t="s">
        <v>59</v>
      </c>
      <c r="H32" s="37">
        <v>0</v>
      </c>
      <c r="I32" s="10">
        <v>209</v>
      </c>
      <c r="J32" s="8">
        <f t="shared" si="1"/>
        <v>209</v>
      </c>
      <c r="K32" s="2"/>
      <c r="L32" s="2" t="s">
        <v>69</v>
      </c>
      <c r="M32" s="7">
        <f>AVERAGE(H37:H40)</f>
        <v>0</v>
      </c>
      <c r="N32" s="7">
        <f>AVERAGE(I37:I40)</f>
        <v>209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209</v>
      </c>
      <c r="E33" s="11">
        <f t="shared" si="0"/>
        <v>209</v>
      </c>
      <c r="F33" s="8">
        <f t="shared" si="3"/>
        <v>69</v>
      </c>
      <c r="G33" s="12" t="s">
        <v>61</v>
      </c>
      <c r="H33" s="37">
        <v>0</v>
      </c>
      <c r="I33" s="10">
        <v>209</v>
      </c>
      <c r="J33" s="8">
        <f t="shared" si="1"/>
        <v>209</v>
      </c>
      <c r="K33" s="2"/>
      <c r="L33" s="2" t="s">
        <v>77</v>
      </c>
      <c r="M33" s="7">
        <f>AVERAGE(H41:H44)</f>
        <v>0</v>
      </c>
      <c r="N33" s="7">
        <f>AVERAGE(I41:I44)</f>
        <v>209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209</v>
      </c>
      <c r="E34" s="11">
        <f t="shared" si="0"/>
        <v>209</v>
      </c>
      <c r="F34" s="8">
        <f t="shared" si="3"/>
        <v>70</v>
      </c>
      <c r="G34" s="12" t="s">
        <v>63</v>
      </c>
      <c r="H34" s="37">
        <v>0</v>
      </c>
      <c r="I34" s="10">
        <v>209</v>
      </c>
      <c r="J34" s="8">
        <f t="shared" si="1"/>
        <v>209</v>
      </c>
      <c r="K34" s="2"/>
      <c r="L34" s="2" t="s">
        <v>85</v>
      </c>
      <c r="M34" s="7">
        <f>AVERAGE(H45:H48)</f>
        <v>0</v>
      </c>
      <c r="N34" s="7">
        <f>AVERAGE(I45:I48)</f>
        <v>209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209</v>
      </c>
      <c r="E35" s="11">
        <f t="shared" si="0"/>
        <v>209</v>
      </c>
      <c r="F35" s="8">
        <f t="shared" si="3"/>
        <v>71</v>
      </c>
      <c r="G35" s="12" t="s">
        <v>65</v>
      </c>
      <c r="H35" s="37">
        <v>0</v>
      </c>
      <c r="I35" s="10">
        <v>209</v>
      </c>
      <c r="J35" s="8">
        <f t="shared" si="1"/>
        <v>209</v>
      </c>
      <c r="K35" s="2"/>
      <c r="L35" s="2" t="s">
        <v>93</v>
      </c>
      <c r="M35" s="7">
        <f>AVERAGE(H49:H52)</f>
        <v>0</v>
      </c>
      <c r="N35" s="7">
        <f>AVERAGE(I49:I52)</f>
        <v>209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209</v>
      </c>
      <c r="E36" s="11">
        <f t="shared" si="0"/>
        <v>209</v>
      </c>
      <c r="F36" s="8">
        <f t="shared" si="3"/>
        <v>72</v>
      </c>
      <c r="G36" s="12" t="s">
        <v>67</v>
      </c>
      <c r="H36" s="37">
        <v>0</v>
      </c>
      <c r="I36" s="10">
        <v>209</v>
      </c>
      <c r="J36" s="8">
        <f t="shared" si="1"/>
        <v>209</v>
      </c>
      <c r="K36" s="2"/>
      <c r="L36" s="103" t="s">
        <v>101</v>
      </c>
      <c r="M36" s="7">
        <f>AVERAGE(H53:H56)</f>
        <v>0</v>
      </c>
      <c r="N36" s="7">
        <f>AVERAGE(I53:I56)</f>
        <v>209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209</v>
      </c>
      <c r="E37" s="11">
        <f t="shared" si="0"/>
        <v>209</v>
      </c>
      <c r="F37" s="8">
        <v>73</v>
      </c>
      <c r="G37" s="12" t="s">
        <v>69</v>
      </c>
      <c r="H37" s="37">
        <v>0</v>
      </c>
      <c r="I37" s="10">
        <v>209</v>
      </c>
      <c r="J37" s="8">
        <f t="shared" si="1"/>
        <v>209</v>
      </c>
      <c r="K37" s="2"/>
      <c r="L37" s="103" t="s">
        <v>109</v>
      </c>
      <c r="M37" s="7">
        <f>AVERAGE(H57:H60)</f>
        <v>0</v>
      </c>
      <c r="N37" s="7">
        <f>AVERAGE(I57:I60)</f>
        <v>209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209</v>
      </c>
      <c r="E38" s="8">
        <f t="shared" si="0"/>
        <v>209</v>
      </c>
      <c r="F38" s="8">
        <f t="shared" ref="F38:F60" si="5">F37+1</f>
        <v>74</v>
      </c>
      <c r="G38" s="12" t="s">
        <v>71</v>
      </c>
      <c r="H38" s="37">
        <v>0</v>
      </c>
      <c r="I38" s="10">
        <v>209</v>
      </c>
      <c r="J38" s="8">
        <f t="shared" si="1"/>
        <v>209</v>
      </c>
      <c r="K38" s="2"/>
      <c r="L38" s="103" t="s">
        <v>295</v>
      </c>
      <c r="M38" s="103">
        <f>AVERAGE(M14:M37)</f>
        <v>0</v>
      </c>
      <c r="N38" s="103">
        <f>AVERAGE(N14:N37)</f>
        <v>209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209</v>
      </c>
      <c r="E39" s="8">
        <f t="shared" si="0"/>
        <v>209</v>
      </c>
      <c r="F39" s="8">
        <f t="shared" si="5"/>
        <v>75</v>
      </c>
      <c r="G39" s="12" t="s">
        <v>73</v>
      </c>
      <c r="H39" s="37">
        <v>0</v>
      </c>
      <c r="I39" s="10">
        <v>209</v>
      </c>
      <c r="J39" s="8">
        <f t="shared" si="1"/>
        <v>209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209</v>
      </c>
      <c r="E40" s="8">
        <f t="shared" si="0"/>
        <v>209</v>
      </c>
      <c r="F40" s="8">
        <f t="shared" si="5"/>
        <v>76</v>
      </c>
      <c r="G40" s="12" t="s">
        <v>75</v>
      </c>
      <c r="H40" s="37">
        <v>0</v>
      </c>
      <c r="I40" s="10">
        <v>209</v>
      </c>
      <c r="J40" s="8">
        <f t="shared" si="1"/>
        <v>209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209</v>
      </c>
      <c r="E41" s="8">
        <f t="shared" si="0"/>
        <v>209</v>
      </c>
      <c r="F41" s="8">
        <f t="shared" si="5"/>
        <v>77</v>
      </c>
      <c r="G41" s="12" t="s">
        <v>77</v>
      </c>
      <c r="H41" s="37">
        <v>0</v>
      </c>
      <c r="I41" s="10">
        <v>209</v>
      </c>
      <c r="J41" s="8">
        <f t="shared" si="1"/>
        <v>209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209</v>
      </c>
      <c r="E42" s="8">
        <f t="shared" si="0"/>
        <v>209</v>
      </c>
      <c r="F42" s="8">
        <f t="shared" si="5"/>
        <v>78</v>
      </c>
      <c r="G42" s="12" t="s">
        <v>79</v>
      </c>
      <c r="H42" s="37">
        <v>0</v>
      </c>
      <c r="I42" s="10">
        <v>209</v>
      </c>
      <c r="J42" s="8">
        <f t="shared" si="1"/>
        <v>209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209</v>
      </c>
      <c r="E43" s="8">
        <f t="shared" si="0"/>
        <v>209</v>
      </c>
      <c r="F43" s="8">
        <f t="shared" si="5"/>
        <v>79</v>
      </c>
      <c r="G43" s="12" t="s">
        <v>81</v>
      </c>
      <c r="H43" s="37">
        <v>0</v>
      </c>
      <c r="I43" s="10">
        <v>209</v>
      </c>
      <c r="J43" s="8">
        <f t="shared" si="1"/>
        <v>209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209</v>
      </c>
      <c r="E44" s="8">
        <f t="shared" si="0"/>
        <v>209</v>
      </c>
      <c r="F44" s="8">
        <f t="shared" si="5"/>
        <v>80</v>
      </c>
      <c r="G44" s="12" t="s">
        <v>83</v>
      </c>
      <c r="H44" s="37">
        <v>0</v>
      </c>
      <c r="I44" s="10">
        <v>209</v>
      </c>
      <c r="J44" s="8">
        <f t="shared" si="1"/>
        <v>209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209</v>
      </c>
      <c r="E45" s="8">
        <f t="shared" si="0"/>
        <v>209</v>
      </c>
      <c r="F45" s="8">
        <f t="shared" si="5"/>
        <v>81</v>
      </c>
      <c r="G45" s="12" t="s">
        <v>85</v>
      </c>
      <c r="H45" s="37">
        <v>0</v>
      </c>
      <c r="I45" s="10">
        <v>209</v>
      </c>
      <c r="J45" s="8">
        <f t="shared" si="1"/>
        <v>209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209</v>
      </c>
      <c r="E46" s="8">
        <f t="shared" si="0"/>
        <v>209</v>
      </c>
      <c r="F46" s="8">
        <f t="shared" si="5"/>
        <v>82</v>
      </c>
      <c r="G46" s="12" t="s">
        <v>87</v>
      </c>
      <c r="H46" s="37">
        <v>0</v>
      </c>
      <c r="I46" s="10">
        <v>209</v>
      </c>
      <c r="J46" s="8">
        <f t="shared" si="1"/>
        <v>209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209</v>
      </c>
      <c r="E47" s="8">
        <f t="shared" si="0"/>
        <v>209</v>
      </c>
      <c r="F47" s="8">
        <f t="shared" si="5"/>
        <v>83</v>
      </c>
      <c r="G47" s="12" t="s">
        <v>89</v>
      </c>
      <c r="H47" s="37">
        <v>0</v>
      </c>
      <c r="I47" s="10">
        <v>209</v>
      </c>
      <c r="J47" s="8">
        <f t="shared" si="1"/>
        <v>209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209</v>
      </c>
      <c r="E48" s="8">
        <f t="shared" si="0"/>
        <v>209</v>
      </c>
      <c r="F48" s="8">
        <f t="shared" si="5"/>
        <v>84</v>
      </c>
      <c r="G48" s="12" t="s">
        <v>91</v>
      </c>
      <c r="H48" s="37">
        <v>0</v>
      </c>
      <c r="I48" s="10">
        <v>209</v>
      </c>
      <c r="J48" s="8">
        <f t="shared" si="1"/>
        <v>209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209</v>
      </c>
      <c r="E49" s="8">
        <f t="shared" si="0"/>
        <v>209</v>
      </c>
      <c r="F49" s="8">
        <f t="shared" si="5"/>
        <v>85</v>
      </c>
      <c r="G49" s="12" t="s">
        <v>93</v>
      </c>
      <c r="H49" s="37">
        <v>0</v>
      </c>
      <c r="I49" s="10">
        <v>209</v>
      </c>
      <c r="J49" s="8">
        <f t="shared" si="1"/>
        <v>209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209</v>
      </c>
      <c r="E50" s="8">
        <f t="shared" si="0"/>
        <v>209</v>
      </c>
      <c r="F50" s="8">
        <f t="shared" si="5"/>
        <v>86</v>
      </c>
      <c r="G50" s="12" t="s">
        <v>95</v>
      </c>
      <c r="H50" s="37">
        <v>0</v>
      </c>
      <c r="I50" s="10">
        <v>209</v>
      </c>
      <c r="J50" s="8">
        <f t="shared" si="1"/>
        <v>209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209</v>
      </c>
      <c r="E51" s="8">
        <f t="shared" si="0"/>
        <v>209</v>
      </c>
      <c r="F51" s="8">
        <f t="shared" si="5"/>
        <v>87</v>
      </c>
      <c r="G51" s="12" t="s">
        <v>97</v>
      </c>
      <c r="H51" s="37">
        <v>0</v>
      </c>
      <c r="I51" s="10">
        <v>209</v>
      </c>
      <c r="J51" s="8">
        <f t="shared" si="1"/>
        <v>209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209</v>
      </c>
      <c r="E52" s="8">
        <f t="shared" si="0"/>
        <v>209</v>
      </c>
      <c r="F52" s="8">
        <f t="shared" si="5"/>
        <v>88</v>
      </c>
      <c r="G52" s="12" t="s">
        <v>99</v>
      </c>
      <c r="H52" s="37">
        <v>0</v>
      </c>
      <c r="I52" s="10">
        <v>209</v>
      </c>
      <c r="J52" s="8">
        <f t="shared" si="1"/>
        <v>209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209</v>
      </c>
      <c r="E53" s="8">
        <f t="shared" si="0"/>
        <v>209</v>
      </c>
      <c r="F53" s="8">
        <f t="shared" si="5"/>
        <v>89</v>
      </c>
      <c r="G53" s="12" t="s">
        <v>101</v>
      </c>
      <c r="H53" s="37">
        <v>0</v>
      </c>
      <c r="I53" s="10">
        <v>209</v>
      </c>
      <c r="J53" s="8">
        <f t="shared" si="1"/>
        <v>209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209</v>
      </c>
      <c r="E54" s="8">
        <f t="shared" si="0"/>
        <v>209</v>
      </c>
      <c r="F54" s="8">
        <f t="shared" si="5"/>
        <v>90</v>
      </c>
      <c r="G54" s="12" t="s">
        <v>103</v>
      </c>
      <c r="H54" s="37">
        <v>0</v>
      </c>
      <c r="I54" s="10">
        <v>209</v>
      </c>
      <c r="J54" s="8">
        <f t="shared" si="1"/>
        <v>209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209</v>
      </c>
      <c r="E55" s="8">
        <f t="shared" si="0"/>
        <v>209</v>
      </c>
      <c r="F55" s="8">
        <f t="shared" si="5"/>
        <v>91</v>
      </c>
      <c r="G55" s="12" t="s">
        <v>105</v>
      </c>
      <c r="H55" s="37">
        <v>0</v>
      </c>
      <c r="I55" s="10">
        <v>209</v>
      </c>
      <c r="J55" s="8">
        <f t="shared" si="1"/>
        <v>209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209</v>
      </c>
      <c r="E56" s="8">
        <f t="shared" si="0"/>
        <v>209</v>
      </c>
      <c r="F56" s="8">
        <f t="shared" si="5"/>
        <v>92</v>
      </c>
      <c r="G56" s="12" t="s">
        <v>107</v>
      </c>
      <c r="H56" s="37">
        <v>0</v>
      </c>
      <c r="I56" s="10">
        <v>209</v>
      </c>
      <c r="J56" s="8">
        <f t="shared" si="1"/>
        <v>209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209</v>
      </c>
      <c r="E57" s="8">
        <f t="shared" si="0"/>
        <v>209</v>
      </c>
      <c r="F57" s="8">
        <f t="shared" si="5"/>
        <v>93</v>
      </c>
      <c r="G57" s="12" t="s">
        <v>109</v>
      </c>
      <c r="H57" s="37">
        <v>0</v>
      </c>
      <c r="I57" s="10">
        <v>209</v>
      </c>
      <c r="J57" s="8">
        <f t="shared" si="1"/>
        <v>209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209</v>
      </c>
      <c r="E58" s="8">
        <f t="shared" si="0"/>
        <v>209</v>
      </c>
      <c r="F58" s="8">
        <f t="shared" si="5"/>
        <v>94</v>
      </c>
      <c r="G58" s="12" t="s">
        <v>111</v>
      </c>
      <c r="H58" s="37">
        <v>0</v>
      </c>
      <c r="I58" s="10">
        <v>209</v>
      </c>
      <c r="J58" s="8">
        <f t="shared" si="1"/>
        <v>209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209</v>
      </c>
      <c r="E59" s="17">
        <f t="shared" si="0"/>
        <v>209</v>
      </c>
      <c r="F59" s="17">
        <f t="shared" si="5"/>
        <v>95</v>
      </c>
      <c r="G59" s="18" t="s">
        <v>113</v>
      </c>
      <c r="H59" s="37">
        <v>0</v>
      </c>
      <c r="I59" s="10">
        <v>209</v>
      </c>
      <c r="J59" s="17">
        <f t="shared" si="1"/>
        <v>209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209</v>
      </c>
      <c r="E60" s="17">
        <f t="shared" si="0"/>
        <v>209</v>
      </c>
      <c r="F60" s="17">
        <f t="shared" si="5"/>
        <v>96</v>
      </c>
      <c r="G60" s="18" t="s">
        <v>115</v>
      </c>
      <c r="H60" s="37">
        <v>0</v>
      </c>
      <c r="I60" s="10">
        <v>209</v>
      </c>
      <c r="J60" s="17">
        <f t="shared" si="1"/>
        <v>209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244</v>
      </c>
      <c r="F63" s="120"/>
      <c r="G63" s="121"/>
      <c r="H63" s="21">
        <v>0</v>
      </c>
      <c r="I63" s="21">
        <v>2.6259999999999999</v>
      </c>
      <c r="J63" s="21">
        <f>H63+I63</f>
        <v>2.6259999999999999</v>
      </c>
      <c r="K63" s="2"/>
      <c r="L63" s="22">
        <f>733.2</f>
        <v>733.2</v>
      </c>
      <c r="M63" s="32">
        <f>L63/1000</f>
        <v>0.73320000000000007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245</v>
      </c>
      <c r="F64" s="123"/>
      <c r="G64" s="124"/>
      <c r="H64" s="36">
        <f>K81</f>
        <v>0</v>
      </c>
      <c r="I64" s="36">
        <f>L81</f>
        <v>0.73320000000000007</v>
      </c>
      <c r="J64" s="36">
        <f>H64+I64</f>
        <v>0.73320000000000007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247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5.8999999999999997E-2</v>
      </c>
      <c r="N66" s="28">
        <v>0.33400000000000002</v>
      </c>
      <c r="O66" s="29">
        <f>M66+N66</f>
        <v>0.39300000000000002</v>
      </c>
      <c r="P66" s="29">
        <f>O66/J63*100</f>
        <v>14.965727341964968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2.9301999999999997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0.12209166666666665</v>
      </c>
      <c r="O68" s="23"/>
      <c r="P68" s="32">
        <f>M68+N68</f>
        <v>0.12209166666666665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122.09166666666665</v>
      </c>
      <c r="O69" s="23"/>
      <c r="P69" s="29">
        <f>M69+N69</f>
        <v>122.09166666666665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87"/>
      <c r="F71" s="2"/>
      <c r="G71" s="2"/>
      <c r="H71" s="2"/>
      <c r="I71" s="2"/>
      <c r="J71" s="87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0.88549999999999995</v>
      </c>
      <c r="M80" s="32">
        <f>K80+L80</f>
        <v>0.88549999999999995</v>
      </c>
      <c r="N80" s="32">
        <f>M80-M63</f>
        <v>0.15229999999999988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0.73320000000000007</v>
      </c>
      <c r="M81" s="32">
        <f>K81+L81</f>
        <v>0.73320000000000007</v>
      </c>
      <c r="N81" s="32">
        <f>N80/2</f>
        <v>7.614999999999994E-2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0" workbookViewId="0">
      <selection activeCell="L11" sqref="L11:N38"/>
    </sheetView>
  </sheetViews>
  <sheetFormatPr defaultColWidth="14.42578125" defaultRowHeight="15" x14ac:dyDescent="0.25"/>
  <cols>
    <col min="1" max="1" width="10.5703125" style="90" customWidth="1"/>
    <col min="2" max="2" width="18.5703125" style="90" customWidth="1"/>
    <col min="3" max="4" width="12.7109375" style="90" customWidth="1"/>
    <col min="5" max="5" width="14.7109375" style="90" customWidth="1"/>
    <col min="6" max="6" width="12.42578125" style="90" customWidth="1"/>
    <col min="7" max="7" width="15.140625" style="90" customWidth="1"/>
    <col min="8" max="9" width="12.7109375" style="90" customWidth="1"/>
    <col min="10" max="10" width="15" style="90" customWidth="1"/>
    <col min="11" max="11" width="9.140625" style="90" customWidth="1"/>
    <col min="12" max="12" width="13" style="90" customWidth="1"/>
    <col min="13" max="13" width="12.7109375" style="90" customWidth="1"/>
    <col min="14" max="14" width="14.28515625" style="90" customWidth="1"/>
    <col min="15" max="15" width="7.85546875" style="90" customWidth="1"/>
    <col min="16" max="17" width="9.140625" style="90" customWidth="1"/>
    <col min="18" max="16384" width="14.42578125" style="90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250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262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252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209</v>
      </c>
      <c r="E13" s="11">
        <f t="shared" ref="E13:E60" si="0">SUM(C13,D13)</f>
        <v>209</v>
      </c>
      <c r="F13" s="8">
        <v>49</v>
      </c>
      <c r="G13" s="12" t="s">
        <v>21</v>
      </c>
      <c r="H13" s="37">
        <v>0</v>
      </c>
      <c r="I13" s="10">
        <v>209</v>
      </c>
      <c r="J13" s="8">
        <f t="shared" ref="J13:J60" si="1">SUM(H13,I13)</f>
        <v>209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209</v>
      </c>
      <c r="E14" s="11">
        <f t="shared" si="0"/>
        <v>209</v>
      </c>
      <c r="F14" s="8">
        <f t="shared" ref="F14:F36" si="3">F13+1</f>
        <v>50</v>
      </c>
      <c r="G14" s="12" t="s">
        <v>23</v>
      </c>
      <c r="H14" s="37">
        <v>0</v>
      </c>
      <c r="I14" s="10">
        <v>209</v>
      </c>
      <c r="J14" s="8">
        <f t="shared" si="1"/>
        <v>209</v>
      </c>
      <c r="K14" s="2"/>
      <c r="L14" s="2" t="s">
        <v>20</v>
      </c>
      <c r="M14" s="7">
        <f>AVERAGE(C13:C16)</f>
        <v>0</v>
      </c>
      <c r="N14" s="7">
        <f>AVERAGE(D13:D16)</f>
        <v>209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209</v>
      </c>
      <c r="E15" s="11">
        <f t="shared" si="0"/>
        <v>209</v>
      </c>
      <c r="F15" s="8">
        <f t="shared" si="3"/>
        <v>51</v>
      </c>
      <c r="G15" s="12" t="s">
        <v>25</v>
      </c>
      <c r="H15" s="37">
        <v>0</v>
      </c>
      <c r="I15" s="10">
        <v>209</v>
      </c>
      <c r="J15" s="8">
        <f t="shared" si="1"/>
        <v>209</v>
      </c>
      <c r="K15" s="2"/>
      <c r="L15" s="2" t="s">
        <v>28</v>
      </c>
      <c r="M15" s="7">
        <f>AVERAGE(C17:C20)</f>
        <v>0</v>
      </c>
      <c r="N15" s="7">
        <f>AVERAGE(D17:D20)</f>
        <v>209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209</v>
      </c>
      <c r="E16" s="11">
        <f t="shared" si="0"/>
        <v>209</v>
      </c>
      <c r="F16" s="8">
        <f t="shared" si="3"/>
        <v>52</v>
      </c>
      <c r="G16" s="12" t="s">
        <v>27</v>
      </c>
      <c r="H16" s="37">
        <v>0</v>
      </c>
      <c r="I16" s="10">
        <v>209</v>
      </c>
      <c r="J16" s="8">
        <f t="shared" si="1"/>
        <v>209</v>
      </c>
      <c r="K16" s="2"/>
      <c r="L16" s="2" t="s">
        <v>36</v>
      </c>
      <c r="M16" s="7">
        <f>AVERAGE(C21:C24)</f>
        <v>0</v>
      </c>
      <c r="N16" s="7">
        <f>AVERAGE(D21:D24)</f>
        <v>209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209</v>
      </c>
      <c r="E17" s="11">
        <f t="shared" si="0"/>
        <v>209</v>
      </c>
      <c r="F17" s="8">
        <f t="shared" si="3"/>
        <v>53</v>
      </c>
      <c r="G17" s="12" t="s">
        <v>29</v>
      </c>
      <c r="H17" s="37">
        <v>0</v>
      </c>
      <c r="I17" s="10">
        <v>209</v>
      </c>
      <c r="J17" s="8">
        <f t="shared" si="1"/>
        <v>209</v>
      </c>
      <c r="K17" s="2"/>
      <c r="L17" s="2" t="s">
        <v>44</v>
      </c>
      <c r="M17" s="7">
        <f>AVERAGE(C25:C28)</f>
        <v>0</v>
      </c>
      <c r="N17" s="7">
        <f>AVERAGE(D25:D28)</f>
        <v>209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209</v>
      </c>
      <c r="E18" s="11">
        <f t="shared" si="0"/>
        <v>209</v>
      </c>
      <c r="F18" s="8">
        <f t="shared" si="3"/>
        <v>54</v>
      </c>
      <c r="G18" s="12" t="s">
        <v>31</v>
      </c>
      <c r="H18" s="37">
        <v>0</v>
      </c>
      <c r="I18" s="10">
        <v>209</v>
      </c>
      <c r="J18" s="8">
        <f t="shared" si="1"/>
        <v>209</v>
      </c>
      <c r="K18" s="2"/>
      <c r="L18" s="2" t="s">
        <v>52</v>
      </c>
      <c r="M18" s="7">
        <f>AVERAGE(C29:C32)</f>
        <v>0</v>
      </c>
      <c r="N18" s="7">
        <f>AVERAGE(D29:D32)</f>
        <v>209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209</v>
      </c>
      <c r="E19" s="11">
        <f t="shared" si="0"/>
        <v>209</v>
      </c>
      <c r="F19" s="8">
        <f t="shared" si="3"/>
        <v>55</v>
      </c>
      <c r="G19" s="12" t="s">
        <v>33</v>
      </c>
      <c r="H19" s="37">
        <v>0</v>
      </c>
      <c r="I19" s="10">
        <v>209</v>
      </c>
      <c r="J19" s="8">
        <f t="shared" si="1"/>
        <v>209</v>
      </c>
      <c r="K19" s="2"/>
      <c r="L19" s="2" t="s">
        <v>60</v>
      </c>
      <c r="M19" s="7">
        <f>AVERAGE(C33:C36)</f>
        <v>0</v>
      </c>
      <c r="N19" s="7">
        <f>AVERAGE(D33:D36)</f>
        <v>209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209</v>
      </c>
      <c r="E20" s="11">
        <f t="shared" si="0"/>
        <v>209</v>
      </c>
      <c r="F20" s="8">
        <f t="shared" si="3"/>
        <v>56</v>
      </c>
      <c r="G20" s="12" t="s">
        <v>35</v>
      </c>
      <c r="H20" s="37">
        <v>0</v>
      </c>
      <c r="I20" s="10">
        <v>209</v>
      </c>
      <c r="J20" s="8">
        <f t="shared" si="1"/>
        <v>209</v>
      </c>
      <c r="K20" s="2"/>
      <c r="L20" s="2" t="s">
        <v>68</v>
      </c>
      <c r="M20" s="7">
        <f>AVERAGE(C37:C40)</f>
        <v>0</v>
      </c>
      <c r="N20" s="7">
        <f>AVERAGE(D37:D40)</f>
        <v>209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209</v>
      </c>
      <c r="E21" s="11">
        <f t="shared" si="0"/>
        <v>209</v>
      </c>
      <c r="F21" s="8">
        <f t="shared" si="3"/>
        <v>57</v>
      </c>
      <c r="G21" s="12" t="s">
        <v>37</v>
      </c>
      <c r="H21" s="37">
        <v>0</v>
      </c>
      <c r="I21" s="10">
        <v>209</v>
      </c>
      <c r="J21" s="8">
        <f t="shared" si="1"/>
        <v>209</v>
      </c>
      <c r="K21" s="2"/>
      <c r="L21" s="2" t="s">
        <v>76</v>
      </c>
      <c r="M21" s="7">
        <f>AVERAGE(C41:C44)</f>
        <v>0</v>
      </c>
      <c r="N21" s="7">
        <f>AVERAGE(D41:D44)</f>
        <v>209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209</v>
      </c>
      <c r="E22" s="11">
        <f t="shared" si="0"/>
        <v>209</v>
      </c>
      <c r="F22" s="8">
        <f t="shared" si="3"/>
        <v>58</v>
      </c>
      <c r="G22" s="12" t="s">
        <v>39</v>
      </c>
      <c r="H22" s="37">
        <v>0</v>
      </c>
      <c r="I22" s="10">
        <v>209</v>
      </c>
      <c r="J22" s="8">
        <f t="shared" si="1"/>
        <v>209</v>
      </c>
      <c r="K22" s="2"/>
      <c r="L22" s="2" t="s">
        <v>84</v>
      </c>
      <c r="M22" s="7">
        <f>AVERAGE(C45:C48)</f>
        <v>0</v>
      </c>
      <c r="N22" s="7">
        <f>AVERAGE(D45:D48)</f>
        <v>209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209</v>
      </c>
      <c r="E23" s="11">
        <f t="shared" si="0"/>
        <v>209</v>
      </c>
      <c r="F23" s="8">
        <f t="shared" si="3"/>
        <v>59</v>
      </c>
      <c r="G23" s="12" t="s">
        <v>41</v>
      </c>
      <c r="H23" s="37">
        <v>0</v>
      </c>
      <c r="I23" s="10">
        <v>209</v>
      </c>
      <c r="J23" s="8">
        <f t="shared" si="1"/>
        <v>209</v>
      </c>
      <c r="K23" s="2"/>
      <c r="L23" s="2" t="s">
        <v>92</v>
      </c>
      <c r="M23" s="7">
        <f>AVERAGE(C49:C52)</f>
        <v>0</v>
      </c>
      <c r="N23" s="7">
        <f>AVERAGE(D49:D52)</f>
        <v>209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209</v>
      </c>
      <c r="E24" s="11">
        <f t="shared" si="0"/>
        <v>209</v>
      </c>
      <c r="F24" s="8">
        <f t="shared" si="3"/>
        <v>60</v>
      </c>
      <c r="G24" s="12" t="s">
        <v>43</v>
      </c>
      <c r="H24" s="37">
        <v>0</v>
      </c>
      <c r="I24" s="10">
        <v>209</v>
      </c>
      <c r="J24" s="8">
        <f t="shared" si="1"/>
        <v>209</v>
      </c>
      <c r="K24" s="2"/>
      <c r="L24" s="13" t="s">
        <v>100</v>
      </c>
      <c r="M24" s="7">
        <f>AVERAGE(C53:C56)</f>
        <v>0</v>
      </c>
      <c r="N24" s="7">
        <f>AVERAGE(D53:D56)</f>
        <v>209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209</v>
      </c>
      <c r="E25" s="11">
        <f t="shared" si="0"/>
        <v>209</v>
      </c>
      <c r="F25" s="8">
        <f t="shared" si="3"/>
        <v>61</v>
      </c>
      <c r="G25" s="12" t="s">
        <v>45</v>
      </c>
      <c r="H25" s="37">
        <v>0</v>
      </c>
      <c r="I25" s="10">
        <v>209</v>
      </c>
      <c r="J25" s="8">
        <f t="shared" si="1"/>
        <v>209</v>
      </c>
      <c r="K25" s="2"/>
      <c r="L25" s="16" t="s">
        <v>108</v>
      </c>
      <c r="M25" s="7">
        <f>AVERAGE(C57:C60)</f>
        <v>0</v>
      </c>
      <c r="N25" s="7">
        <f>AVERAGE(D57:D60)</f>
        <v>209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209</v>
      </c>
      <c r="E26" s="11">
        <f t="shared" si="0"/>
        <v>209</v>
      </c>
      <c r="F26" s="8">
        <f t="shared" si="3"/>
        <v>62</v>
      </c>
      <c r="G26" s="12" t="s">
        <v>47</v>
      </c>
      <c r="H26" s="37">
        <v>0</v>
      </c>
      <c r="I26" s="10">
        <v>209</v>
      </c>
      <c r="J26" s="8">
        <f t="shared" si="1"/>
        <v>209</v>
      </c>
      <c r="K26" s="2"/>
      <c r="L26" s="16" t="s">
        <v>21</v>
      </c>
      <c r="M26" s="7">
        <f>AVERAGE(H13:H16)</f>
        <v>0</v>
      </c>
      <c r="N26" s="7">
        <f>AVERAGE(I13:I16)</f>
        <v>209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209</v>
      </c>
      <c r="E27" s="11">
        <f t="shared" si="0"/>
        <v>209</v>
      </c>
      <c r="F27" s="8">
        <f t="shared" si="3"/>
        <v>63</v>
      </c>
      <c r="G27" s="12" t="s">
        <v>49</v>
      </c>
      <c r="H27" s="37">
        <v>0</v>
      </c>
      <c r="I27" s="10">
        <v>209</v>
      </c>
      <c r="J27" s="8">
        <f t="shared" si="1"/>
        <v>209</v>
      </c>
      <c r="K27" s="2"/>
      <c r="L27" s="24" t="s">
        <v>29</v>
      </c>
      <c r="M27" s="7">
        <f>AVERAGE(H17:H20)</f>
        <v>0</v>
      </c>
      <c r="N27" s="7">
        <f>AVERAGE(I17:I20)</f>
        <v>209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209</v>
      </c>
      <c r="E28" s="11">
        <f t="shared" si="0"/>
        <v>209</v>
      </c>
      <c r="F28" s="8">
        <f t="shared" si="3"/>
        <v>64</v>
      </c>
      <c r="G28" s="12" t="s">
        <v>51</v>
      </c>
      <c r="H28" s="37">
        <v>0</v>
      </c>
      <c r="I28" s="10">
        <v>209</v>
      </c>
      <c r="J28" s="8">
        <f t="shared" si="1"/>
        <v>209</v>
      </c>
      <c r="K28" s="2"/>
      <c r="L28" s="2" t="s">
        <v>37</v>
      </c>
      <c r="M28" s="7">
        <f>AVERAGE(H21:H24)</f>
        <v>0</v>
      </c>
      <c r="N28" s="7">
        <f>AVERAGE(I21:I24)</f>
        <v>209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209</v>
      </c>
      <c r="E29" s="11">
        <f t="shared" si="0"/>
        <v>209</v>
      </c>
      <c r="F29" s="8">
        <f t="shared" si="3"/>
        <v>65</v>
      </c>
      <c r="G29" s="12" t="s">
        <v>53</v>
      </c>
      <c r="H29" s="37">
        <v>0</v>
      </c>
      <c r="I29" s="10">
        <v>209</v>
      </c>
      <c r="J29" s="8">
        <f t="shared" si="1"/>
        <v>209</v>
      </c>
      <c r="K29" s="2"/>
      <c r="L29" s="2" t="s">
        <v>45</v>
      </c>
      <c r="M29" s="7">
        <f>AVERAGE(H25:H28)</f>
        <v>0</v>
      </c>
      <c r="N29" s="7">
        <f>AVERAGE(I25:I28)</f>
        <v>209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209</v>
      </c>
      <c r="E30" s="11">
        <f t="shared" si="0"/>
        <v>209</v>
      </c>
      <c r="F30" s="8">
        <f t="shared" si="3"/>
        <v>66</v>
      </c>
      <c r="G30" s="12" t="s">
        <v>55</v>
      </c>
      <c r="H30" s="37">
        <v>0</v>
      </c>
      <c r="I30" s="10">
        <v>209</v>
      </c>
      <c r="J30" s="8">
        <f t="shared" si="1"/>
        <v>209</v>
      </c>
      <c r="K30" s="2"/>
      <c r="L30" s="2" t="s">
        <v>53</v>
      </c>
      <c r="M30" s="7">
        <f>AVERAGE(H29:H32)</f>
        <v>0</v>
      </c>
      <c r="N30" s="7">
        <f>AVERAGE(I29:I32)</f>
        <v>209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209</v>
      </c>
      <c r="E31" s="11">
        <f t="shared" si="0"/>
        <v>209</v>
      </c>
      <c r="F31" s="8">
        <f t="shared" si="3"/>
        <v>67</v>
      </c>
      <c r="G31" s="12" t="s">
        <v>57</v>
      </c>
      <c r="H31" s="37">
        <v>0</v>
      </c>
      <c r="I31" s="10">
        <v>209</v>
      </c>
      <c r="J31" s="8">
        <f t="shared" si="1"/>
        <v>209</v>
      </c>
      <c r="K31" s="2"/>
      <c r="L31" s="2" t="s">
        <v>61</v>
      </c>
      <c r="M31" s="7">
        <f>AVERAGE(H33:H36)</f>
        <v>0</v>
      </c>
      <c r="N31" s="7">
        <f>AVERAGE(I33:I36)</f>
        <v>209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209</v>
      </c>
      <c r="E32" s="11">
        <f t="shared" si="0"/>
        <v>209</v>
      </c>
      <c r="F32" s="8">
        <f t="shared" si="3"/>
        <v>68</v>
      </c>
      <c r="G32" s="12" t="s">
        <v>59</v>
      </c>
      <c r="H32" s="37">
        <v>0</v>
      </c>
      <c r="I32" s="10">
        <v>209</v>
      </c>
      <c r="J32" s="8">
        <f t="shared" si="1"/>
        <v>209</v>
      </c>
      <c r="K32" s="2"/>
      <c r="L32" s="2" t="s">
        <v>69</v>
      </c>
      <c r="M32" s="7">
        <f>AVERAGE(H37:H40)</f>
        <v>0</v>
      </c>
      <c r="N32" s="7">
        <f>AVERAGE(I37:I40)</f>
        <v>209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209</v>
      </c>
      <c r="E33" s="11">
        <f t="shared" si="0"/>
        <v>209</v>
      </c>
      <c r="F33" s="8">
        <f t="shared" si="3"/>
        <v>69</v>
      </c>
      <c r="G33" s="12" t="s">
        <v>61</v>
      </c>
      <c r="H33" s="37">
        <v>0</v>
      </c>
      <c r="I33" s="10">
        <v>209</v>
      </c>
      <c r="J33" s="8">
        <f t="shared" si="1"/>
        <v>209</v>
      </c>
      <c r="K33" s="2"/>
      <c r="L33" s="2" t="s">
        <v>77</v>
      </c>
      <c r="M33" s="7">
        <f>AVERAGE(H41:H44)</f>
        <v>0</v>
      </c>
      <c r="N33" s="7">
        <f>AVERAGE(I41:I44)</f>
        <v>209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209</v>
      </c>
      <c r="E34" s="11">
        <f t="shared" si="0"/>
        <v>209</v>
      </c>
      <c r="F34" s="8">
        <f t="shared" si="3"/>
        <v>70</v>
      </c>
      <c r="G34" s="12" t="s">
        <v>63</v>
      </c>
      <c r="H34" s="37">
        <v>0</v>
      </c>
      <c r="I34" s="10">
        <v>209</v>
      </c>
      <c r="J34" s="8">
        <f t="shared" si="1"/>
        <v>209</v>
      </c>
      <c r="K34" s="2"/>
      <c r="L34" s="2" t="s">
        <v>85</v>
      </c>
      <c r="M34" s="7">
        <f>AVERAGE(H45:H48)</f>
        <v>0</v>
      </c>
      <c r="N34" s="7">
        <f>AVERAGE(I45:I48)</f>
        <v>209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209</v>
      </c>
      <c r="E35" s="11">
        <f t="shared" si="0"/>
        <v>209</v>
      </c>
      <c r="F35" s="8">
        <f t="shared" si="3"/>
        <v>71</v>
      </c>
      <c r="G35" s="12" t="s">
        <v>65</v>
      </c>
      <c r="H35" s="37">
        <v>0</v>
      </c>
      <c r="I35" s="10">
        <v>209</v>
      </c>
      <c r="J35" s="8">
        <f t="shared" si="1"/>
        <v>209</v>
      </c>
      <c r="K35" s="2"/>
      <c r="L35" s="2" t="s">
        <v>93</v>
      </c>
      <c r="M35" s="7">
        <f>AVERAGE(H49:H52)</f>
        <v>0</v>
      </c>
      <c r="N35" s="7">
        <f>AVERAGE(I49:I52)</f>
        <v>209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209</v>
      </c>
      <c r="E36" s="11">
        <f t="shared" si="0"/>
        <v>209</v>
      </c>
      <c r="F36" s="8">
        <f t="shared" si="3"/>
        <v>72</v>
      </c>
      <c r="G36" s="12" t="s">
        <v>67</v>
      </c>
      <c r="H36" s="37">
        <v>0</v>
      </c>
      <c r="I36" s="10">
        <v>209</v>
      </c>
      <c r="J36" s="8">
        <f t="shared" si="1"/>
        <v>209</v>
      </c>
      <c r="K36" s="2"/>
      <c r="L36" s="103" t="s">
        <v>101</v>
      </c>
      <c r="M36" s="7">
        <f>AVERAGE(H53:H56)</f>
        <v>0</v>
      </c>
      <c r="N36" s="7">
        <f>AVERAGE(I53:I56)</f>
        <v>209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209</v>
      </c>
      <c r="E37" s="11">
        <f t="shared" si="0"/>
        <v>209</v>
      </c>
      <c r="F37" s="8">
        <v>73</v>
      </c>
      <c r="G37" s="12" t="s">
        <v>69</v>
      </c>
      <c r="H37" s="37">
        <v>0</v>
      </c>
      <c r="I37" s="10">
        <v>209</v>
      </c>
      <c r="J37" s="8">
        <f t="shared" si="1"/>
        <v>209</v>
      </c>
      <c r="K37" s="2"/>
      <c r="L37" s="103" t="s">
        <v>109</v>
      </c>
      <c r="M37" s="7">
        <f>AVERAGE(H57:H60)</f>
        <v>0</v>
      </c>
      <c r="N37" s="7">
        <f>AVERAGE(I57:I60)</f>
        <v>209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209</v>
      </c>
      <c r="E38" s="8">
        <f t="shared" si="0"/>
        <v>209</v>
      </c>
      <c r="F38" s="8">
        <f t="shared" ref="F38:F60" si="5">F37+1</f>
        <v>74</v>
      </c>
      <c r="G38" s="12" t="s">
        <v>71</v>
      </c>
      <c r="H38" s="37">
        <v>0</v>
      </c>
      <c r="I38" s="10">
        <v>209</v>
      </c>
      <c r="J38" s="8">
        <f t="shared" si="1"/>
        <v>209</v>
      </c>
      <c r="K38" s="2"/>
      <c r="L38" s="103" t="s">
        <v>295</v>
      </c>
      <c r="M38" s="103">
        <f>AVERAGE(M14:M37)</f>
        <v>0</v>
      </c>
      <c r="N38" s="103">
        <f>AVERAGE(N14:N37)</f>
        <v>209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209</v>
      </c>
      <c r="E39" s="8">
        <f t="shared" si="0"/>
        <v>209</v>
      </c>
      <c r="F39" s="8">
        <f t="shared" si="5"/>
        <v>75</v>
      </c>
      <c r="G39" s="12" t="s">
        <v>73</v>
      </c>
      <c r="H39" s="37">
        <v>0</v>
      </c>
      <c r="I39" s="10">
        <v>209</v>
      </c>
      <c r="J39" s="8">
        <f t="shared" si="1"/>
        <v>209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209</v>
      </c>
      <c r="E40" s="8">
        <f t="shared" si="0"/>
        <v>209</v>
      </c>
      <c r="F40" s="8">
        <f t="shared" si="5"/>
        <v>76</v>
      </c>
      <c r="G40" s="12" t="s">
        <v>75</v>
      </c>
      <c r="H40" s="37">
        <v>0</v>
      </c>
      <c r="I40" s="10">
        <v>209</v>
      </c>
      <c r="J40" s="8">
        <f t="shared" si="1"/>
        <v>209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209</v>
      </c>
      <c r="E41" s="8">
        <f t="shared" si="0"/>
        <v>209</v>
      </c>
      <c r="F41" s="8">
        <f t="shared" si="5"/>
        <v>77</v>
      </c>
      <c r="G41" s="12" t="s">
        <v>77</v>
      </c>
      <c r="H41" s="37">
        <v>0</v>
      </c>
      <c r="I41" s="10">
        <v>209</v>
      </c>
      <c r="J41" s="8">
        <f t="shared" si="1"/>
        <v>209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209</v>
      </c>
      <c r="E42" s="8">
        <f t="shared" si="0"/>
        <v>209</v>
      </c>
      <c r="F42" s="8">
        <f t="shared" si="5"/>
        <v>78</v>
      </c>
      <c r="G42" s="12" t="s">
        <v>79</v>
      </c>
      <c r="H42" s="37">
        <v>0</v>
      </c>
      <c r="I42" s="10">
        <v>209</v>
      </c>
      <c r="J42" s="8">
        <f t="shared" si="1"/>
        <v>209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209</v>
      </c>
      <c r="E43" s="8">
        <f t="shared" si="0"/>
        <v>209</v>
      </c>
      <c r="F43" s="8">
        <f t="shared" si="5"/>
        <v>79</v>
      </c>
      <c r="G43" s="12" t="s">
        <v>81</v>
      </c>
      <c r="H43" s="37">
        <v>0</v>
      </c>
      <c r="I43" s="10">
        <v>209</v>
      </c>
      <c r="J43" s="8">
        <f t="shared" si="1"/>
        <v>209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209</v>
      </c>
      <c r="E44" s="8">
        <f t="shared" si="0"/>
        <v>209</v>
      </c>
      <c r="F44" s="8">
        <f t="shared" si="5"/>
        <v>80</v>
      </c>
      <c r="G44" s="12" t="s">
        <v>83</v>
      </c>
      <c r="H44" s="37">
        <v>0</v>
      </c>
      <c r="I44" s="10">
        <v>209</v>
      </c>
      <c r="J44" s="8">
        <f t="shared" si="1"/>
        <v>209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209</v>
      </c>
      <c r="E45" s="8">
        <f t="shared" si="0"/>
        <v>209</v>
      </c>
      <c r="F45" s="8">
        <f t="shared" si="5"/>
        <v>81</v>
      </c>
      <c r="G45" s="12" t="s">
        <v>85</v>
      </c>
      <c r="H45" s="37">
        <v>0</v>
      </c>
      <c r="I45" s="10">
        <v>209</v>
      </c>
      <c r="J45" s="8">
        <f t="shared" si="1"/>
        <v>209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209</v>
      </c>
      <c r="E46" s="8">
        <f t="shared" si="0"/>
        <v>209</v>
      </c>
      <c r="F46" s="8">
        <f t="shared" si="5"/>
        <v>82</v>
      </c>
      <c r="G46" s="12" t="s">
        <v>87</v>
      </c>
      <c r="H46" s="37">
        <v>0</v>
      </c>
      <c r="I46" s="10">
        <v>209</v>
      </c>
      <c r="J46" s="8">
        <f t="shared" si="1"/>
        <v>209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209</v>
      </c>
      <c r="E47" s="8">
        <f t="shared" si="0"/>
        <v>209</v>
      </c>
      <c r="F47" s="8">
        <f t="shared" si="5"/>
        <v>83</v>
      </c>
      <c r="G47" s="12" t="s">
        <v>89</v>
      </c>
      <c r="H47" s="37">
        <v>0</v>
      </c>
      <c r="I47" s="10">
        <v>209</v>
      </c>
      <c r="J47" s="8">
        <f t="shared" si="1"/>
        <v>209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209</v>
      </c>
      <c r="E48" s="8">
        <f t="shared" si="0"/>
        <v>209</v>
      </c>
      <c r="F48" s="8">
        <f t="shared" si="5"/>
        <v>84</v>
      </c>
      <c r="G48" s="12" t="s">
        <v>91</v>
      </c>
      <c r="H48" s="37">
        <v>0</v>
      </c>
      <c r="I48" s="10">
        <v>209</v>
      </c>
      <c r="J48" s="8">
        <f t="shared" si="1"/>
        <v>209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209</v>
      </c>
      <c r="E49" s="8">
        <f t="shared" si="0"/>
        <v>209</v>
      </c>
      <c r="F49" s="8">
        <f t="shared" si="5"/>
        <v>85</v>
      </c>
      <c r="G49" s="12" t="s">
        <v>93</v>
      </c>
      <c r="H49" s="37">
        <v>0</v>
      </c>
      <c r="I49" s="10">
        <v>209</v>
      </c>
      <c r="J49" s="8">
        <f t="shared" si="1"/>
        <v>209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209</v>
      </c>
      <c r="E50" s="8">
        <f t="shared" si="0"/>
        <v>209</v>
      </c>
      <c r="F50" s="8">
        <f t="shared" si="5"/>
        <v>86</v>
      </c>
      <c r="G50" s="12" t="s">
        <v>95</v>
      </c>
      <c r="H50" s="37">
        <v>0</v>
      </c>
      <c r="I50" s="10">
        <v>209</v>
      </c>
      <c r="J50" s="8">
        <f t="shared" si="1"/>
        <v>209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209</v>
      </c>
      <c r="E51" s="8">
        <f t="shared" si="0"/>
        <v>209</v>
      </c>
      <c r="F51" s="8">
        <f t="shared" si="5"/>
        <v>87</v>
      </c>
      <c r="G51" s="12" t="s">
        <v>97</v>
      </c>
      <c r="H51" s="37">
        <v>0</v>
      </c>
      <c r="I51" s="10">
        <v>209</v>
      </c>
      <c r="J51" s="8">
        <f t="shared" si="1"/>
        <v>209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209</v>
      </c>
      <c r="E52" s="8">
        <f t="shared" si="0"/>
        <v>209</v>
      </c>
      <c r="F52" s="8">
        <f t="shared" si="5"/>
        <v>88</v>
      </c>
      <c r="G52" s="12" t="s">
        <v>99</v>
      </c>
      <c r="H52" s="37">
        <v>0</v>
      </c>
      <c r="I52" s="10">
        <v>209</v>
      </c>
      <c r="J52" s="8">
        <f t="shared" si="1"/>
        <v>209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209</v>
      </c>
      <c r="E53" s="8">
        <f t="shared" si="0"/>
        <v>209</v>
      </c>
      <c r="F53" s="8">
        <f t="shared" si="5"/>
        <v>89</v>
      </c>
      <c r="G53" s="12" t="s">
        <v>101</v>
      </c>
      <c r="H53" s="37">
        <v>0</v>
      </c>
      <c r="I53" s="10">
        <v>209</v>
      </c>
      <c r="J53" s="8">
        <f t="shared" si="1"/>
        <v>209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209</v>
      </c>
      <c r="E54" s="8">
        <f t="shared" si="0"/>
        <v>209</v>
      </c>
      <c r="F54" s="8">
        <f t="shared" si="5"/>
        <v>90</v>
      </c>
      <c r="G54" s="12" t="s">
        <v>103</v>
      </c>
      <c r="H54" s="37">
        <v>0</v>
      </c>
      <c r="I54" s="10">
        <v>209</v>
      </c>
      <c r="J54" s="8">
        <f t="shared" si="1"/>
        <v>209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209</v>
      </c>
      <c r="E55" s="8">
        <f t="shared" si="0"/>
        <v>209</v>
      </c>
      <c r="F55" s="8">
        <f t="shared" si="5"/>
        <v>91</v>
      </c>
      <c r="G55" s="12" t="s">
        <v>105</v>
      </c>
      <c r="H55" s="37">
        <v>0</v>
      </c>
      <c r="I55" s="10">
        <v>209</v>
      </c>
      <c r="J55" s="8">
        <f t="shared" si="1"/>
        <v>209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209</v>
      </c>
      <c r="E56" s="8">
        <f t="shared" si="0"/>
        <v>209</v>
      </c>
      <c r="F56" s="8">
        <f t="shared" si="5"/>
        <v>92</v>
      </c>
      <c r="G56" s="12" t="s">
        <v>107</v>
      </c>
      <c r="H56" s="37">
        <v>0</v>
      </c>
      <c r="I56" s="10">
        <v>209</v>
      </c>
      <c r="J56" s="8">
        <f t="shared" si="1"/>
        <v>209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209</v>
      </c>
      <c r="E57" s="8">
        <f t="shared" si="0"/>
        <v>209</v>
      </c>
      <c r="F57" s="8">
        <f t="shared" si="5"/>
        <v>93</v>
      </c>
      <c r="G57" s="12" t="s">
        <v>109</v>
      </c>
      <c r="H57" s="37">
        <v>0</v>
      </c>
      <c r="I57" s="10">
        <v>209</v>
      </c>
      <c r="J57" s="8">
        <f t="shared" si="1"/>
        <v>209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209</v>
      </c>
      <c r="E58" s="8">
        <f t="shared" si="0"/>
        <v>209</v>
      </c>
      <c r="F58" s="8">
        <f t="shared" si="5"/>
        <v>94</v>
      </c>
      <c r="G58" s="12" t="s">
        <v>111</v>
      </c>
      <c r="H58" s="37">
        <v>0</v>
      </c>
      <c r="I58" s="10">
        <v>209</v>
      </c>
      <c r="J58" s="8">
        <f t="shared" si="1"/>
        <v>209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209</v>
      </c>
      <c r="E59" s="17">
        <f t="shared" si="0"/>
        <v>209</v>
      </c>
      <c r="F59" s="17">
        <f t="shared" si="5"/>
        <v>95</v>
      </c>
      <c r="G59" s="18" t="s">
        <v>113</v>
      </c>
      <c r="H59" s="37">
        <v>0</v>
      </c>
      <c r="I59" s="10">
        <v>209</v>
      </c>
      <c r="J59" s="17">
        <f t="shared" si="1"/>
        <v>209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209</v>
      </c>
      <c r="E60" s="17">
        <f t="shared" si="0"/>
        <v>209</v>
      </c>
      <c r="F60" s="17">
        <f t="shared" si="5"/>
        <v>96</v>
      </c>
      <c r="G60" s="18" t="s">
        <v>115</v>
      </c>
      <c r="H60" s="37">
        <v>0</v>
      </c>
      <c r="I60" s="10">
        <v>209</v>
      </c>
      <c r="J60" s="17">
        <f t="shared" si="1"/>
        <v>209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9.25" customHeight="1" x14ac:dyDescent="0.25">
      <c r="A63" s="115"/>
      <c r="B63" s="116"/>
      <c r="C63" s="116"/>
      <c r="D63" s="116"/>
      <c r="E63" s="119" t="s">
        <v>255</v>
      </c>
      <c r="F63" s="120"/>
      <c r="G63" s="121"/>
      <c r="H63" s="21">
        <v>0</v>
      </c>
      <c r="I63" s="21">
        <v>1.508</v>
      </c>
      <c r="J63" s="21">
        <f>H63+I63</f>
        <v>1.508</v>
      </c>
      <c r="K63" s="2"/>
      <c r="L63" s="22">
        <v>0</v>
      </c>
      <c r="M63" s="32">
        <f>L63/1000</f>
        <v>0</v>
      </c>
      <c r="N63" s="4"/>
      <c r="O63" s="7"/>
      <c r="P63" s="7"/>
      <c r="Q63" s="7"/>
    </row>
    <row r="64" spans="1:17" ht="33.75" customHeight="1" x14ac:dyDescent="0.25">
      <c r="A64" s="117"/>
      <c r="B64" s="118"/>
      <c r="C64" s="118"/>
      <c r="D64" s="118"/>
      <c r="E64" s="122" t="s">
        <v>256</v>
      </c>
      <c r="F64" s="123"/>
      <c r="G64" s="124"/>
      <c r="H64" s="36">
        <f>K81</f>
        <v>0</v>
      </c>
      <c r="I64" s="36">
        <f>L81</f>
        <v>0</v>
      </c>
      <c r="J64" s="36">
        <f>H64+I64</f>
        <v>0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251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8.3000000000000004E-2</v>
      </c>
      <c r="N66" s="28">
        <v>0.23300000000000001</v>
      </c>
      <c r="O66" s="29">
        <f>M66+N66</f>
        <v>0.316</v>
      </c>
      <c r="P66" s="29">
        <f>O66/J63*100</f>
        <v>20.954907161803714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1.1559999999999999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4.8166666666666663E-2</v>
      </c>
      <c r="O68" s="23"/>
      <c r="P68" s="32">
        <f>M68+N68</f>
        <v>4.8166666666666663E-2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48.166666666666664</v>
      </c>
      <c r="O69" s="23"/>
      <c r="P69" s="29">
        <f>M69+N69</f>
        <v>48.166666666666664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89"/>
      <c r="F71" s="2"/>
      <c r="G71" s="2"/>
      <c r="H71" s="2"/>
      <c r="I71" s="2"/>
      <c r="J71" s="89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0.88549999999999995</v>
      </c>
      <c r="M80" s="32">
        <f>K80+L80</f>
        <v>0.88549999999999995</v>
      </c>
      <c r="N80" s="32">
        <f>M80-M63</f>
        <v>0.88549999999999995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</v>
      </c>
      <c r="M81" s="32">
        <f>K81+L81</f>
        <v>0</v>
      </c>
      <c r="N81" s="32">
        <f>N80/2</f>
        <v>0.44274999999999998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0" workbookViewId="0">
      <selection activeCell="L11" sqref="L11:N38"/>
    </sheetView>
  </sheetViews>
  <sheetFormatPr defaultColWidth="14.42578125" defaultRowHeight="15" x14ac:dyDescent="0.25"/>
  <cols>
    <col min="1" max="1" width="10.5703125" style="92" customWidth="1"/>
    <col min="2" max="2" width="18.5703125" style="92" customWidth="1"/>
    <col min="3" max="4" width="12.7109375" style="92" customWidth="1"/>
    <col min="5" max="5" width="14.7109375" style="92" customWidth="1"/>
    <col min="6" max="6" width="12.42578125" style="92" customWidth="1"/>
    <col min="7" max="7" width="15.140625" style="92" customWidth="1"/>
    <col min="8" max="9" width="12.7109375" style="92" customWidth="1"/>
    <col min="10" max="10" width="15" style="92" customWidth="1"/>
    <col min="11" max="11" width="9.140625" style="92" customWidth="1"/>
    <col min="12" max="12" width="13" style="92" customWidth="1"/>
    <col min="13" max="13" width="12.7109375" style="92" customWidth="1"/>
    <col min="14" max="14" width="14.28515625" style="92" customWidth="1"/>
    <col min="15" max="15" width="7.85546875" style="92" customWidth="1"/>
    <col min="16" max="17" width="9.140625" style="92" customWidth="1"/>
    <col min="18" max="16384" width="14.42578125" style="92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254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271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260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209</v>
      </c>
      <c r="E13" s="11">
        <f t="shared" ref="E13:E60" si="0">SUM(C13,D13)</f>
        <v>209</v>
      </c>
      <c r="F13" s="8">
        <v>49</v>
      </c>
      <c r="G13" s="12" t="s">
        <v>21</v>
      </c>
      <c r="H13" s="37">
        <v>0</v>
      </c>
      <c r="I13" s="10">
        <v>209</v>
      </c>
      <c r="J13" s="8">
        <f t="shared" ref="J13:J60" si="1">SUM(H13,I13)</f>
        <v>209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209</v>
      </c>
      <c r="E14" s="11">
        <f t="shared" si="0"/>
        <v>209</v>
      </c>
      <c r="F14" s="8">
        <f t="shared" ref="F14:F36" si="3">F13+1</f>
        <v>50</v>
      </c>
      <c r="G14" s="12" t="s">
        <v>23</v>
      </c>
      <c r="H14" s="37">
        <v>0</v>
      </c>
      <c r="I14" s="10">
        <v>209</v>
      </c>
      <c r="J14" s="8">
        <f t="shared" si="1"/>
        <v>209</v>
      </c>
      <c r="K14" s="2"/>
      <c r="L14" s="2" t="s">
        <v>20</v>
      </c>
      <c r="M14" s="7">
        <f>AVERAGE(C13:C16)</f>
        <v>0</v>
      </c>
      <c r="N14" s="7">
        <f>AVERAGE(D13:D16)</f>
        <v>209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209</v>
      </c>
      <c r="E15" s="11">
        <f t="shared" si="0"/>
        <v>209</v>
      </c>
      <c r="F15" s="8">
        <f t="shared" si="3"/>
        <v>51</v>
      </c>
      <c r="G15" s="12" t="s">
        <v>25</v>
      </c>
      <c r="H15" s="37">
        <v>0</v>
      </c>
      <c r="I15" s="10">
        <v>209</v>
      </c>
      <c r="J15" s="8">
        <f t="shared" si="1"/>
        <v>209</v>
      </c>
      <c r="K15" s="2"/>
      <c r="L15" s="2" t="s">
        <v>28</v>
      </c>
      <c r="M15" s="7">
        <f>AVERAGE(C17:C20)</f>
        <v>0</v>
      </c>
      <c r="N15" s="7">
        <f>AVERAGE(D17:D20)</f>
        <v>209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209</v>
      </c>
      <c r="E16" s="11">
        <f t="shared" si="0"/>
        <v>209</v>
      </c>
      <c r="F16" s="8">
        <f t="shared" si="3"/>
        <v>52</v>
      </c>
      <c r="G16" s="12" t="s">
        <v>27</v>
      </c>
      <c r="H16" s="37">
        <v>0</v>
      </c>
      <c r="I16" s="10">
        <v>209</v>
      </c>
      <c r="J16" s="8">
        <f t="shared" si="1"/>
        <v>209</v>
      </c>
      <c r="K16" s="2"/>
      <c r="L16" s="2" t="s">
        <v>36</v>
      </c>
      <c r="M16" s="7">
        <f>AVERAGE(C21:C24)</f>
        <v>0</v>
      </c>
      <c r="N16" s="7">
        <f>AVERAGE(D21:D24)</f>
        <v>209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209</v>
      </c>
      <c r="E17" s="11">
        <f t="shared" si="0"/>
        <v>209</v>
      </c>
      <c r="F17" s="8">
        <f t="shared" si="3"/>
        <v>53</v>
      </c>
      <c r="G17" s="12" t="s">
        <v>29</v>
      </c>
      <c r="H17" s="37">
        <v>0</v>
      </c>
      <c r="I17" s="10">
        <v>209</v>
      </c>
      <c r="J17" s="8">
        <f t="shared" si="1"/>
        <v>209</v>
      </c>
      <c r="K17" s="2"/>
      <c r="L17" s="2" t="s">
        <v>44</v>
      </c>
      <c r="M17" s="7">
        <f>AVERAGE(C25:C28)</f>
        <v>0</v>
      </c>
      <c r="N17" s="7">
        <f>AVERAGE(D25:D28)</f>
        <v>209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209</v>
      </c>
      <c r="E18" s="11">
        <f t="shared" si="0"/>
        <v>209</v>
      </c>
      <c r="F18" s="8">
        <f t="shared" si="3"/>
        <v>54</v>
      </c>
      <c r="G18" s="12" t="s">
        <v>31</v>
      </c>
      <c r="H18" s="37">
        <v>0</v>
      </c>
      <c r="I18" s="10">
        <v>209</v>
      </c>
      <c r="J18" s="8">
        <f t="shared" si="1"/>
        <v>209</v>
      </c>
      <c r="K18" s="2"/>
      <c r="L18" s="2" t="s">
        <v>52</v>
      </c>
      <c r="M18" s="7">
        <f>AVERAGE(C29:C32)</f>
        <v>0</v>
      </c>
      <c r="N18" s="7">
        <f>AVERAGE(D29:D32)</f>
        <v>209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209</v>
      </c>
      <c r="E19" s="11">
        <f t="shared" si="0"/>
        <v>209</v>
      </c>
      <c r="F19" s="8">
        <f t="shared" si="3"/>
        <v>55</v>
      </c>
      <c r="G19" s="12" t="s">
        <v>33</v>
      </c>
      <c r="H19" s="37">
        <v>0</v>
      </c>
      <c r="I19" s="10">
        <v>209</v>
      </c>
      <c r="J19" s="8">
        <f t="shared" si="1"/>
        <v>209</v>
      </c>
      <c r="K19" s="2"/>
      <c r="L19" s="2" t="s">
        <v>60</v>
      </c>
      <c r="M19" s="7">
        <f>AVERAGE(C33:C36)</f>
        <v>0</v>
      </c>
      <c r="N19" s="7">
        <f>AVERAGE(D33:D36)</f>
        <v>209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209</v>
      </c>
      <c r="E20" s="11">
        <f t="shared" si="0"/>
        <v>209</v>
      </c>
      <c r="F20" s="8">
        <f t="shared" si="3"/>
        <v>56</v>
      </c>
      <c r="G20" s="12" t="s">
        <v>35</v>
      </c>
      <c r="H20" s="37">
        <v>0</v>
      </c>
      <c r="I20" s="10">
        <v>209</v>
      </c>
      <c r="J20" s="8">
        <f t="shared" si="1"/>
        <v>209</v>
      </c>
      <c r="K20" s="2"/>
      <c r="L20" s="2" t="s">
        <v>68</v>
      </c>
      <c r="M20" s="7">
        <f>AVERAGE(C37:C40)</f>
        <v>0</v>
      </c>
      <c r="N20" s="7">
        <f>AVERAGE(D37:D40)</f>
        <v>209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209</v>
      </c>
      <c r="E21" s="11">
        <f t="shared" si="0"/>
        <v>209</v>
      </c>
      <c r="F21" s="8">
        <f t="shared" si="3"/>
        <v>57</v>
      </c>
      <c r="G21" s="12" t="s">
        <v>37</v>
      </c>
      <c r="H21" s="37">
        <v>0</v>
      </c>
      <c r="I21" s="10">
        <v>209</v>
      </c>
      <c r="J21" s="8">
        <f t="shared" si="1"/>
        <v>209</v>
      </c>
      <c r="K21" s="2"/>
      <c r="L21" s="2" t="s">
        <v>76</v>
      </c>
      <c r="M21" s="7">
        <f>AVERAGE(C41:C44)</f>
        <v>0</v>
      </c>
      <c r="N21" s="7">
        <f>AVERAGE(D41:D44)</f>
        <v>209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209</v>
      </c>
      <c r="E22" s="11">
        <f t="shared" si="0"/>
        <v>209</v>
      </c>
      <c r="F22" s="8">
        <f t="shared" si="3"/>
        <v>58</v>
      </c>
      <c r="G22" s="12" t="s">
        <v>39</v>
      </c>
      <c r="H22" s="37">
        <v>0</v>
      </c>
      <c r="I22" s="10">
        <v>209</v>
      </c>
      <c r="J22" s="8">
        <f t="shared" si="1"/>
        <v>209</v>
      </c>
      <c r="K22" s="2"/>
      <c r="L22" s="2" t="s">
        <v>84</v>
      </c>
      <c r="M22" s="7">
        <f>AVERAGE(C45:C48)</f>
        <v>0</v>
      </c>
      <c r="N22" s="7">
        <f>AVERAGE(D45:D48)</f>
        <v>209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209</v>
      </c>
      <c r="E23" s="11">
        <f t="shared" si="0"/>
        <v>209</v>
      </c>
      <c r="F23" s="8">
        <f t="shared" si="3"/>
        <v>59</v>
      </c>
      <c r="G23" s="12" t="s">
        <v>41</v>
      </c>
      <c r="H23" s="37">
        <v>0</v>
      </c>
      <c r="I23" s="10">
        <v>209</v>
      </c>
      <c r="J23" s="8">
        <f t="shared" si="1"/>
        <v>209</v>
      </c>
      <c r="K23" s="2"/>
      <c r="L23" s="2" t="s">
        <v>92</v>
      </c>
      <c r="M23" s="7">
        <f>AVERAGE(C49:C52)</f>
        <v>0</v>
      </c>
      <c r="N23" s="7">
        <f>AVERAGE(D49:D52)</f>
        <v>209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209</v>
      </c>
      <c r="E24" s="11">
        <f t="shared" si="0"/>
        <v>209</v>
      </c>
      <c r="F24" s="8">
        <f t="shared" si="3"/>
        <v>60</v>
      </c>
      <c r="G24" s="12" t="s">
        <v>43</v>
      </c>
      <c r="H24" s="37">
        <v>0</v>
      </c>
      <c r="I24" s="10">
        <v>209</v>
      </c>
      <c r="J24" s="8">
        <f t="shared" si="1"/>
        <v>209</v>
      </c>
      <c r="K24" s="2"/>
      <c r="L24" s="13" t="s">
        <v>100</v>
      </c>
      <c r="M24" s="7">
        <f>AVERAGE(C53:C56)</f>
        <v>0</v>
      </c>
      <c r="N24" s="7">
        <f>AVERAGE(D53:D56)</f>
        <v>209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209</v>
      </c>
      <c r="E25" s="11">
        <f t="shared" si="0"/>
        <v>209</v>
      </c>
      <c r="F25" s="8">
        <f t="shared" si="3"/>
        <v>61</v>
      </c>
      <c r="G25" s="12" t="s">
        <v>45</v>
      </c>
      <c r="H25" s="37">
        <v>0</v>
      </c>
      <c r="I25" s="10">
        <v>209</v>
      </c>
      <c r="J25" s="8">
        <f t="shared" si="1"/>
        <v>209</v>
      </c>
      <c r="K25" s="2"/>
      <c r="L25" s="16" t="s">
        <v>108</v>
      </c>
      <c r="M25" s="7">
        <f>AVERAGE(C57:C60)</f>
        <v>0</v>
      </c>
      <c r="N25" s="7">
        <f>AVERAGE(D57:D60)</f>
        <v>209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209</v>
      </c>
      <c r="E26" s="11">
        <f t="shared" si="0"/>
        <v>209</v>
      </c>
      <c r="F26" s="8">
        <f t="shared" si="3"/>
        <v>62</v>
      </c>
      <c r="G26" s="12" t="s">
        <v>47</v>
      </c>
      <c r="H26" s="37">
        <v>0</v>
      </c>
      <c r="I26" s="10">
        <v>209</v>
      </c>
      <c r="J26" s="8">
        <f t="shared" si="1"/>
        <v>209</v>
      </c>
      <c r="K26" s="2"/>
      <c r="L26" s="16" t="s">
        <v>21</v>
      </c>
      <c r="M26" s="7">
        <f>AVERAGE(H13:H16)</f>
        <v>0</v>
      </c>
      <c r="N26" s="7">
        <f>AVERAGE(I13:I16)</f>
        <v>209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209</v>
      </c>
      <c r="E27" s="11">
        <f t="shared" si="0"/>
        <v>209</v>
      </c>
      <c r="F27" s="8">
        <f t="shared" si="3"/>
        <v>63</v>
      </c>
      <c r="G27" s="12" t="s">
        <v>49</v>
      </c>
      <c r="H27" s="37">
        <v>0</v>
      </c>
      <c r="I27" s="10">
        <v>209</v>
      </c>
      <c r="J27" s="8">
        <f t="shared" si="1"/>
        <v>209</v>
      </c>
      <c r="K27" s="2"/>
      <c r="L27" s="24" t="s">
        <v>29</v>
      </c>
      <c r="M27" s="7">
        <f>AVERAGE(H17:H20)</f>
        <v>0</v>
      </c>
      <c r="N27" s="7">
        <f>AVERAGE(I17:I20)</f>
        <v>209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209</v>
      </c>
      <c r="E28" s="11">
        <f t="shared" si="0"/>
        <v>209</v>
      </c>
      <c r="F28" s="8">
        <f t="shared" si="3"/>
        <v>64</v>
      </c>
      <c r="G28" s="12" t="s">
        <v>51</v>
      </c>
      <c r="H28" s="37">
        <v>0</v>
      </c>
      <c r="I28" s="10">
        <v>209</v>
      </c>
      <c r="J28" s="8">
        <f t="shared" si="1"/>
        <v>209</v>
      </c>
      <c r="K28" s="2"/>
      <c r="L28" s="2" t="s">
        <v>37</v>
      </c>
      <c r="M28" s="7">
        <f>AVERAGE(H21:H24)</f>
        <v>0</v>
      </c>
      <c r="N28" s="7">
        <f>AVERAGE(I21:I24)</f>
        <v>209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209</v>
      </c>
      <c r="E29" s="11">
        <f t="shared" si="0"/>
        <v>209</v>
      </c>
      <c r="F29" s="8">
        <f t="shared" si="3"/>
        <v>65</v>
      </c>
      <c r="G29" s="12" t="s">
        <v>53</v>
      </c>
      <c r="H29" s="37">
        <v>0</v>
      </c>
      <c r="I29" s="10">
        <v>209</v>
      </c>
      <c r="J29" s="8">
        <f t="shared" si="1"/>
        <v>209</v>
      </c>
      <c r="K29" s="2"/>
      <c r="L29" s="2" t="s">
        <v>45</v>
      </c>
      <c r="M29" s="7">
        <f>AVERAGE(H25:H28)</f>
        <v>0</v>
      </c>
      <c r="N29" s="7">
        <f>AVERAGE(I25:I28)</f>
        <v>209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209</v>
      </c>
      <c r="E30" s="11">
        <f t="shared" si="0"/>
        <v>209</v>
      </c>
      <c r="F30" s="8">
        <f t="shared" si="3"/>
        <v>66</v>
      </c>
      <c r="G30" s="12" t="s">
        <v>55</v>
      </c>
      <c r="H30" s="37">
        <v>0</v>
      </c>
      <c r="I30" s="10">
        <v>209</v>
      </c>
      <c r="J30" s="8">
        <f t="shared" si="1"/>
        <v>209</v>
      </c>
      <c r="K30" s="2"/>
      <c r="L30" s="2" t="s">
        <v>53</v>
      </c>
      <c r="M30" s="7">
        <f>AVERAGE(H29:H32)</f>
        <v>0</v>
      </c>
      <c r="N30" s="7">
        <f>AVERAGE(I29:I32)</f>
        <v>209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209</v>
      </c>
      <c r="E31" s="11">
        <f t="shared" si="0"/>
        <v>209</v>
      </c>
      <c r="F31" s="8">
        <f t="shared" si="3"/>
        <v>67</v>
      </c>
      <c r="G31" s="12" t="s">
        <v>57</v>
      </c>
      <c r="H31" s="37">
        <v>0</v>
      </c>
      <c r="I31" s="10">
        <v>209</v>
      </c>
      <c r="J31" s="8">
        <f t="shared" si="1"/>
        <v>209</v>
      </c>
      <c r="K31" s="2"/>
      <c r="L31" s="2" t="s">
        <v>61</v>
      </c>
      <c r="M31" s="7">
        <f>AVERAGE(H33:H36)</f>
        <v>0</v>
      </c>
      <c r="N31" s="7">
        <f>AVERAGE(I33:I36)</f>
        <v>209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209</v>
      </c>
      <c r="E32" s="11">
        <f t="shared" si="0"/>
        <v>209</v>
      </c>
      <c r="F32" s="8">
        <f t="shared" si="3"/>
        <v>68</v>
      </c>
      <c r="G32" s="12" t="s">
        <v>59</v>
      </c>
      <c r="H32" s="37">
        <v>0</v>
      </c>
      <c r="I32" s="10">
        <v>209</v>
      </c>
      <c r="J32" s="8">
        <f t="shared" si="1"/>
        <v>209</v>
      </c>
      <c r="K32" s="2"/>
      <c r="L32" s="2" t="s">
        <v>69</v>
      </c>
      <c r="M32" s="7">
        <f>AVERAGE(H37:H40)</f>
        <v>0</v>
      </c>
      <c r="N32" s="7">
        <f>AVERAGE(I37:I40)</f>
        <v>209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209</v>
      </c>
      <c r="E33" s="11">
        <f t="shared" si="0"/>
        <v>209</v>
      </c>
      <c r="F33" s="8">
        <f t="shared" si="3"/>
        <v>69</v>
      </c>
      <c r="G33" s="12" t="s">
        <v>61</v>
      </c>
      <c r="H33" s="37">
        <v>0</v>
      </c>
      <c r="I33" s="10">
        <v>209</v>
      </c>
      <c r="J33" s="8">
        <f t="shared" si="1"/>
        <v>209</v>
      </c>
      <c r="K33" s="2"/>
      <c r="L33" s="2" t="s">
        <v>77</v>
      </c>
      <c r="M33" s="7">
        <f>AVERAGE(H41:H44)</f>
        <v>0</v>
      </c>
      <c r="N33" s="7">
        <f>AVERAGE(I41:I44)</f>
        <v>209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209</v>
      </c>
      <c r="E34" s="11">
        <f t="shared" si="0"/>
        <v>209</v>
      </c>
      <c r="F34" s="8">
        <f t="shared" si="3"/>
        <v>70</v>
      </c>
      <c r="G34" s="12" t="s">
        <v>63</v>
      </c>
      <c r="H34" s="37">
        <v>0</v>
      </c>
      <c r="I34" s="10">
        <v>209</v>
      </c>
      <c r="J34" s="8">
        <f t="shared" si="1"/>
        <v>209</v>
      </c>
      <c r="K34" s="2"/>
      <c r="L34" s="2" t="s">
        <v>85</v>
      </c>
      <c r="M34" s="7">
        <f>AVERAGE(H45:H48)</f>
        <v>0</v>
      </c>
      <c r="N34" s="7">
        <f>AVERAGE(I45:I48)</f>
        <v>209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209</v>
      </c>
      <c r="E35" s="11">
        <f t="shared" si="0"/>
        <v>209</v>
      </c>
      <c r="F35" s="8">
        <f t="shared" si="3"/>
        <v>71</v>
      </c>
      <c r="G35" s="12" t="s">
        <v>65</v>
      </c>
      <c r="H35" s="37">
        <v>0</v>
      </c>
      <c r="I35" s="10">
        <v>209</v>
      </c>
      <c r="J35" s="8">
        <f t="shared" si="1"/>
        <v>209</v>
      </c>
      <c r="K35" s="2"/>
      <c r="L35" s="2" t="s">
        <v>93</v>
      </c>
      <c r="M35" s="7">
        <f>AVERAGE(H49:H52)</f>
        <v>0</v>
      </c>
      <c r="N35" s="7">
        <f>AVERAGE(I49:I52)</f>
        <v>209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209</v>
      </c>
      <c r="E36" s="11">
        <f t="shared" si="0"/>
        <v>209</v>
      </c>
      <c r="F36" s="8">
        <f t="shared" si="3"/>
        <v>72</v>
      </c>
      <c r="G36" s="12" t="s">
        <v>67</v>
      </c>
      <c r="H36" s="37">
        <v>0</v>
      </c>
      <c r="I36" s="10">
        <v>209</v>
      </c>
      <c r="J36" s="8">
        <f t="shared" si="1"/>
        <v>209</v>
      </c>
      <c r="K36" s="2"/>
      <c r="L36" s="103" t="s">
        <v>101</v>
      </c>
      <c r="M36" s="7">
        <f>AVERAGE(H53:H56)</f>
        <v>0</v>
      </c>
      <c r="N36" s="7">
        <f>AVERAGE(I53:I56)</f>
        <v>209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209</v>
      </c>
      <c r="E37" s="11">
        <f t="shared" si="0"/>
        <v>209</v>
      </c>
      <c r="F37" s="8">
        <v>73</v>
      </c>
      <c r="G37" s="12" t="s">
        <v>69</v>
      </c>
      <c r="H37" s="37">
        <v>0</v>
      </c>
      <c r="I37" s="10">
        <v>209</v>
      </c>
      <c r="J37" s="8">
        <f t="shared" si="1"/>
        <v>209</v>
      </c>
      <c r="K37" s="2"/>
      <c r="L37" s="103" t="s">
        <v>109</v>
      </c>
      <c r="M37" s="7">
        <f>AVERAGE(H57:H60)</f>
        <v>0</v>
      </c>
      <c r="N37" s="7">
        <f>AVERAGE(I57:I60)</f>
        <v>209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209</v>
      </c>
      <c r="E38" s="8">
        <f t="shared" si="0"/>
        <v>209</v>
      </c>
      <c r="F38" s="8">
        <f t="shared" ref="F38:F60" si="5">F37+1</f>
        <v>74</v>
      </c>
      <c r="G38" s="12" t="s">
        <v>71</v>
      </c>
      <c r="H38" s="37">
        <v>0</v>
      </c>
      <c r="I38" s="10">
        <v>209</v>
      </c>
      <c r="J38" s="8">
        <f t="shared" si="1"/>
        <v>209</v>
      </c>
      <c r="K38" s="2"/>
      <c r="L38" s="103" t="s">
        <v>295</v>
      </c>
      <c r="M38" s="103">
        <f>AVERAGE(M14:M37)</f>
        <v>0</v>
      </c>
      <c r="N38" s="103">
        <f>AVERAGE(N14:N37)</f>
        <v>209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209</v>
      </c>
      <c r="E39" s="8">
        <f t="shared" si="0"/>
        <v>209</v>
      </c>
      <c r="F39" s="8">
        <f t="shared" si="5"/>
        <v>75</v>
      </c>
      <c r="G39" s="12" t="s">
        <v>73</v>
      </c>
      <c r="H39" s="37">
        <v>0</v>
      </c>
      <c r="I39" s="10">
        <v>209</v>
      </c>
      <c r="J39" s="8">
        <f t="shared" si="1"/>
        <v>209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209</v>
      </c>
      <c r="E40" s="8">
        <f t="shared" si="0"/>
        <v>209</v>
      </c>
      <c r="F40" s="8">
        <f t="shared" si="5"/>
        <v>76</v>
      </c>
      <c r="G40" s="12" t="s">
        <v>75</v>
      </c>
      <c r="H40" s="37">
        <v>0</v>
      </c>
      <c r="I40" s="10">
        <v>209</v>
      </c>
      <c r="J40" s="8">
        <f t="shared" si="1"/>
        <v>209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209</v>
      </c>
      <c r="E41" s="8">
        <f t="shared" si="0"/>
        <v>209</v>
      </c>
      <c r="F41" s="8">
        <f t="shared" si="5"/>
        <v>77</v>
      </c>
      <c r="G41" s="12" t="s">
        <v>77</v>
      </c>
      <c r="H41" s="37">
        <v>0</v>
      </c>
      <c r="I41" s="10">
        <v>209</v>
      </c>
      <c r="J41" s="8">
        <f t="shared" si="1"/>
        <v>209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209</v>
      </c>
      <c r="E42" s="8">
        <f t="shared" si="0"/>
        <v>209</v>
      </c>
      <c r="F42" s="8">
        <f t="shared" si="5"/>
        <v>78</v>
      </c>
      <c r="G42" s="12" t="s">
        <v>79</v>
      </c>
      <c r="H42" s="37">
        <v>0</v>
      </c>
      <c r="I42" s="10">
        <v>209</v>
      </c>
      <c r="J42" s="8">
        <f t="shared" si="1"/>
        <v>209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209</v>
      </c>
      <c r="E43" s="8">
        <f t="shared" si="0"/>
        <v>209</v>
      </c>
      <c r="F43" s="8">
        <f t="shared" si="5"/>
        <v>79</v>
      </c>
      <c r="G43" s="12" t="s">
        <v>81</v>
      </c>
      <c r="H43" s="37">
        <v>0</v>
      </c>
      <c r="I43" s="10">
        <v>209</v>
      </c>
      <c r="J43" s="8">
        <f t="shared" si="1"/>
        <v>209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209</v>
      </c>
      <c r="E44" s="8">
        <f t="shared" si="0"/>
        <v>209</v>
      </c>
      <c r="F44" s="8">
        <f t="shared" si="5"/>
        <v>80</v>
      </c>
      <c r="G44" s="12" t="s">
        <v>83</v>
      </c>
      <c r="H44" s="37">
        <v>0</v>
      </c>
      <c r="I44" s="10">
        <v>209</v>
      </c>
      <c r="J44" s="8">
        <f t="shared" si="1"/>
        <v>209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209</v>
      </c>
      <c r="E45" s="8">
        <f t="shared" si="0"/>
        <v>209</v>
      </c>
      <c r="F45" s="8">
        <f t="shared" si="5"/>
        <v>81</v>
      </c>
      <c r="G45" s="12" t="s">
        <v>85</v>
      </c>
      <c r="H45" s="37">
        <v>0</v>
      </c>
      <c r="I45" s="10">
        <v>209</v>
      </c>
      <c r="J45" s="8">
        <f t="shared" si="1"/>
        <v>209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209</v>
      </c>
      <c r="E46" s="8">
        <f t="shared" si="0"/>
        <v>209</v>
      </c>
      <c r="F46" s="8">
        <f t="shared" si="5"/>
        <v>82</v>
      </c>
      <c r="G46" s="12" t="s">
        <v>87</v>
      </c>
      <c r="H46" s="37">
        <v>0</v>
      </c>
      <c r="I46" s="10">
        <v>209</v>
      </c>
      <c r="J46" s="8">
        <f t="shared" si="1"/>
        <v>209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209</v>
      </c>
      <c r="E47" s="8">
        <f t="shared" si="0"/>
        <v>209</v>
      </c>
      <c r="F47" s="8">
        <f t="shared" si="5"/>
        <v>83</v>
      </c>
      <c r="G47" s="12" t="s">
        <v>89</v>
      </c>
      <c r="H47" s="37">
        <v>0</v>
      </c>
      <c r="I47" s="10">
        <v>209</v>
      </c>
      <c r="J47" s="8">
        <f t="shared" si="1"/>
        <v>209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209</v>
      </c>
      <c r="E48" s="8">
        <f t="shared" si="0"/>
        <v>209</v>
      </c>
      <c r="F48" s="8">
        <f t="shared" si="5"/>
        <v>84</v>
      </c>
      <c r="G48" s="12" t="s">
        <v>91</v>
      </c>
      <c r="H48" s="37">
        <v>0</v>
      </c>
      <c r="I48" s="10">
        <v>209</v>
      </c>
      <c r="J48" s="8">
        <f t="shared" si="1"/>
        <v>209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209</v>
      </c>
      <c r="E49" s="8">
        <f t="shared" si="0"/>
        <v>209</v>
      </c>
      <c r="F49" s="8">
        <f t="shared" si="5"/>
        <v>85</v>
      </c>
      <c r="G49" s="12" t="s">
        <v>93</v>
      </c>
      <c r="H49" s="37">
        <v>0</v>
      </c>
      <c r="I49" s="10">
        <v>209</v>
      </c>
      <c r="J49" s="8">
        <f t="shared" si="1"/>
        <v>209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209</v>
      </c>
      <c r="E50" s="8">
        <f t="shared" si="0"/>
        <v>209</v>
      </c>
      <c r="F50" s="8">
        <f t="shared" si="5"/>
        <v>86</v>
      </c>
      <c r="G50" s="12" t="s">
        <v>95</v>
      </c>
      <c r="H50" s="37">
        <v>0</v>
      </c>
      <c r="I50" s="10">
        <v>209</v>
      </c>
      <c r="J50" s="8">
        <f t="shared" si="1"/>
        <v>209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209</v>
      </c>
      <c r="E51" s="8">
        <f t="shared" si="0"/>
        <v>209</v>
      </c>
      <c r="F51" s="8">
        <f t="shared" si="5"/>
        <v>87</v>
      </c>
      <c r="G51" s="12" t="s">
        <v>97</v>
      </c>
      <c r="H51" s="37">
        <v>0</v>
      </c>
      <c r="I51" s="10">
        <v>209</v>
      </c>
      <c r="J51" s="8">
        <f t="shared" si="1"/>
        <v>209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209</v>
      </c>
      <c r="E52" s="8">
        <f t="shared" si="0"/>
        <v>209</v>
      </c>
      <c r="F52" s="8">
        <f t="shared" si="5"/>
        <v>88</v>
      </c>
      <c r="G52" s="12" t="s">
        <v>99</v>
      </c>
      <c r="H52" s="37">
        <v>0</v>
      </c>
      <c r="I52" s="10">
        <v>209</v>
      </c>
      <c r="J52" s="8">
        <f t="shared" si="1"/>
        <v>209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209</v>
      </c>
      <c r="E53" s="8">
        <f t="shared" si="0"/>
        <v>209</v>
      </c>
      <c r="F53" s="8">
        <f t="shared" si="5"/>
        <v>89</v>
      </c>
      <c r="G53" s="12" t="s">
        <v>101</v>
      </c>
      <c r="H53" s="37">
        <v>0</v>
      </c>
      <c r="I53" s="10">
        <v>209</v>
      </c>
      <c r="J53" s="8">
        <f t="shared" si="1"/>
        <v>209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209</v>
      </c>
      <c r="E54" s="8">
        <f t="shared" si="0"/>
        <v>209</v>
      </c>
      <c r="F54" s="8">
        <f t="shared" si="5"/>
        <v>90</v>
      </c>
      <c r="G54" s="12" t="s">
        <v>103</v>
      </c>
      <c r="H54" s="37">
        <v>0</v>
      </c>
      <c r="I54" s="10">
        <v>209</v>
      </c>
      <c r="J54" s="8">
        <f t="shared" si="1"/>
        <v>209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209</v>
      </c>
      <c r="E55" s="8">
        <f t="shared" si="0"/>
        <v>209</v>
      </c>
      <c r="F55" s="8">
        <f t="shared" si="5"/>
        <v>91</v>
      </c>
      <c r="G55" s="12" t="s">
        <v>105</v>
      </c>
      <c r="H55" s="37">
        <v>0</v>
      </c>
      <c r="I55" s="10">
        <v>209</v>
      </c>
      <c r="J55" s="8">
        <f t="shared" si="1"/>
        <v>209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209</v>
      </c>
      <c r="E56" s="8">
        <f t="shared" si="0"/>
        <v>209</v>
      </c>
      <c r="F56" s="8">
        <f t="shared" si="5"/>
        <v>92</v>
      </c>
      <c r="G56" s="12" t="s">
        <v>107</v>
      </c>
      <c r="H56" s="37">
        <v>0</v>
      </c>
      <c r="I56" s="10">
        <v>209</v>
      </c>
      <c r="J56" s="8">
        <f t="shared" si="1"/>
        <v>209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209</v>
      </c>
      <c r="E57" s="8">
        <f t="shared" si="0"/>
        <v>209</v>
      </c>
      <c r="F57" s="8">
        <f t="shared" si="5"/>
        <v>93</v>
      </c>
      <c r="G57" s="12" t="s">
        <v>109</v>
      </c>
      <c r="H57" s="37">
        <v>0</v>
      </c>
      <c r="I57" s="10">
        <v>209</v>
      </c>
      <c r="J57" s="8">
        <f t="shared" si="1"/>
        <v>209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209</v>
      </c>
      <c r="E58" s="8">
        <f t="shared" si="0"/>
        <v>209</v>
      </c>
      <c r="F58" s="8">
        <f t="shared" si="5"/>
        <v>94</v>
      </c>
      <c r="G58" s="12" t="s">
        <v>111</v>
      </c>
      <c r="H58" s="37">
        <v>0</v>
      </c>
      <c r="I58" s="10">
        <v>209</v>
      </c>
      <c r="J58" s="8">
        <f t="shared" si="1"/>
        <v>209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209</v>
      </c>
      <c r="E59" s="17">
        <f t="shared" si="0"/>
        <v>209</v>
      </c>
      <c r="F59" s="17">
        <f t="shared" si="5"/>
        <v>95</v>
      </c>
      <c r="G59" s="18" t="s">
        <v>113</v>
      </c>
      <c r="H59" s="37">
        <v>0</v>
      </c>
      <c r="I59" s="10">
        <v>209</v>
      </c>
      <c r="J59" s="17">
        <f t="shared" si="1"/>
        <v>209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209</v>
      </c>
      <c r="E60" s="17">
        <f t="shared" si="0"/>
        <v>209</v>
      </c>
      <c r="F60" s="17">
        <f t="shared" si="5"/>
        <v>96</v>
      </c>
      <c r="G60" s="18" t="s">
        <v>115</v>
      </c>
      <c r="H60" s="37">
        <v>0</v>
      </c>
      <c r="I60" s="10">
        <v>209</v>
      </c>
      <c r="J60" s="17">
        <f t="shared" si="1"/>
        <v>209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15"/>
      <c r="B63" s="116"/>
      <c r="C63" s="116"/>
      <c r="D63" s="116"/>
      <c r="E63" s="119" t="s">
        <v>257</v>
      </c>
      <c r="F63" s="120"/>
      <c r="G63" s="121"/>
      <c r="H63" s="21">
        <v>0</v>
      </c>
      <c r="I63" s="21">
        <v>5.2519999999999998</v>
      </c>
      <c r="J63" s="21">
        <f>H63+I63</f>
        <v>5.2519999999999998</v>
      </c>
      <c r="K63" s="2"/>
      <c r="L63" s="22">
        <f>153+14.0833+134.1666+95.333+4.25</f>
        <v>400.8329</v>
      </c>
      <c r="M63" s="32">
        <f>L63/1000</f>
        <v>0.40083289999999999</v>
      </c>
      <c r="N63" s="4"/>
      <c r="O63" s="7"/>
      <c r="P63" s="7"/>
      <c r="Q63" s="7"/>
    </row>
    <row r="64" spans="1:17" ht="24" customHeight="1" x14ac:dyDescent="0.25">
      <c r="A64" s="117"/>
      <c r="B64" s="118"/>
      <c r="C64" s="118"/>
      <c r="D64" s="118"/>
      <c r="E64" s="122" t="s">
        <v>258</v>
      </c>
      <c r="F64" s="123"/>
      <c r="G64" s="124"/>
      <c r="H64" s="36">
        <f>K81</f>
        <v>0</v>
      </c>
      <c r="I64" s="36">
        <f>L81</f>
        <v>0.40083289999999999</v>
      </c>
      <c r="J64" s="36">
        <f>H64+I64</f>
        <v>0.40083289999999999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25" t="s">
        <v>259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3.9E-2</v>
      </c>
      <c r="N66" s="28">
        <v>0.56200000000000006</v>
      </c>
      <c r="O66" s="29">
        <f>M66+N66</f>
        <v>0.60100000000000009</v>
      </c>
      <c r="P66" s="29">
        <f>O66/J63*100</f>
        <v>11.443259710586446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5.0158329000000004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0.20899303750000001</v>
      </c>
      <c r="O68" s="23"/>
      <c r="P68" s="32">
        <f>M68+N68</f>
        <v>0.20899303750000001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208.99303750000001</v>
      </c>
      <c r="O69" s="23"/>
      <c r="P69" s="29">
        <f>M69+N69</f>
        <v>208.99303750000001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91"/>
      <c r="F71" s="2"/>
      <c r="G71" s="2"/>
      <c r="H71" s="2"/>
      <c r="I71" s="2"/>
      <c r="J71" s="91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0.46088000000000001</v>
      </c>
      <c r="M80" s="32">
        <f>K80+L80</f>
        <v>0.46088000000000001</v>
      </c>
      <c r="N80" s="32">
        <f>M80-M63</f>
        <v>6.004710000000002E-2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0.40083289999999999</v>
      </c>
      <c r="M81" s="32">
        <f>K81+L81</f>
        <v>0.40083289999999999</v>
      </c>
      <c r="N81" s="32">
        <f>N80/2</f>
        <v>3.002355000000001E-2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52" workbookViewId="0">
      <selection activeCell="L11" sqref="L11:N38"/>
    </sheetView>
  </sheetViews>
  <sheetFormatPr defaultColWidth="14.42578125" defaultRowHeight="15" x14ac:dyDescent="0.25"/>
  <cols>
    <col min="1" max="1" width="10.5703125" style="94" customWidth="1"/>
    <col min="2" max="2" width="18.5703125" style="94" customWidth="1"/>
    <col min="3" max="4" width="12.7109375" style="94" customWidth="1"/>
    <col min="5" max="5" width="14.7109375" style="94" customWidth="1"/>
    <col min="6" max="6" width="12.42578125" style="94" customWidth="1"/>
    <col min="7" max="7" width="15.140625" style="94" customWidth="1"/>
    <col min="8" max="9" width="12.7109375" style="94" customWidth="1"/>
    <col min="10" max="10" width="15" style="94" customWidth="1"/>
    <col min="11" max="11" width="9.140625" style="94" customWidth="1"/>
    <col min="12" max="12" width="13" style="94" customWidth="1"/>
    <col min="13" max="13" width="12.7109375" style="94" customWidth="1"/>
    <col min="14" max="14" width="14.28515625" style="94" customWidth="1"/>
    <col min="15" max="15" width="7.85546875" style="94" customWidth="1"/>
    <col min="16" max="17" width="9.140625" style="94" customWidth="1"/>
    <col min="18" max="16384" width="14.42578125" style="94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261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273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262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211</v>
      </c>
      <c r="E13" s="11">
        <f t="shared" ref="E13:E60" si="0">SUM(C13,D13)</f>
        <v>211</v>
      </c>
      <c r="F13" s="8">
        <v>49</v>
      </c>
      <c r="G13" s="12" t="s">
        <v>21</v>
      </c>
      <c r="H13" s="37">
        <v>0</v>
      </c>
      <c r="I13" s="10">
        <v>211</v>
      </c>
      <c r="J13" s="8">
        <f t="shared" ref="J13:J60" si="1">SUM(H13,I13)</f>
        <v>211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211</v>
      </c>
      <c r="E14" s="11">
        <f t="shared" si="0"/>
        <v>211</v>
      </c>
      <c r="F14" s="8">
        <f t="shared" ref="F14:F36" si="3">F13+1</f>
        <v>50</v>
      </c>
      <c r="G14" s="12" t="s">
        <v>23</v>
      </c>
      <c r="H14" s="37">
        <v>0</v>
      </c>
      <c r="I14" s="10">
        <v>211</v>
      </c>
      <c r="J14" s="8">
        <f t="shared" si="1"/>
        <v>211</v>
      </c>
      <c r="K14" s="2"/>
      <c r="L14" s="2" t="s">
        <v>20</v>
      </c>
      <c r="M14" s="7">
        <f>AVERAGE(C13:C16)</f>
        <v>0</v>
      </c>
      <c r="N14" s="7">
        <f>AVERAGE(D13:D16)</f>
        <v>211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211</v>
      </c>
      <c r="E15" s="11">
        <f t="shared" si="0"/>
        <v>211</v>
      </c>
      <c r="F15" s="8">
        <f t="shared" si="3"/>
        <v>51</v>
      </c>
      <c r="G15" s="12" t="s">
        <v>25</v>
      </c>
      <c r="H15" s="37">
        <v>0</v>
      </c>
      <c r="I15" s="10">
        <v>211</v>
      </c>
      <c r="J15" s="8">
        <f t="shared" si="1"/>
        <v>211</v>
      </c>
      <c r="K15" s="2"/>
      <c r="L15" s="2" t="s">
        <v>28</v>
      </c>
      <c r="M15" s="7">
        <f>AVERAGE(C17:C20)</f>
        <v>0</v>
      </c>
      <c r="N15" s="7">
        <f>AVERAGE(D17:D20)</f>
        <v>211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211</v>
      </c>
      <c r="E16" s="11">
        <f t="shared" si="0"/>
        <v>211</v>
      </c>
      <c r="F16" s="8">
        <f t="shared" si="3"/>
        <v>52</v>
      </c>
      <c r="G16" s="12" t="s">
        <v>27</v>
      </c>
      <c r="H16" s="37">
        <v>0</v>
      </c>
      <c r="I16" s="10">
        <v>211</v>
      </c>
      <c r="J16" s="8">
        <f t="shared" si="1"/>
        <v>211</v>
      </c>
      <c r="K16" s="2"/>
      <c r="L16" s="2" t="s">
        <v>36</v>
      </c>
      <c r="M16" s="7">
        <f>AVERAGE(C21:C24)</f>
        <v>0</v>
      </c>
      <c r="N16" s="7">
        <f>AVERAGE(D21:D24)</f>
        <v>211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211</v>
      </c>
      <c r="E17" s="11">
        <f t="shared" si="0"/>
        <v>211</v>
      </c>
      <c r="F17" s="8">
        <f t="shared" si="3"/>
        <v>53</v>
      </c>
      <c r="G17" s="12" t="s">
        <v>29</v>
      </c>
      <c r="H17" s="37">
        <v>0</v>
      </c>
      <c r="I17" s="10">
        <v>211</v>
      </c>
      <c r="J17" s="8">
        <f t="shared" si="1"/>
        <v>211</v>
      </c>
      <c r="K17" s="2"/>
      <c r="L17" s="2" t="s">
        <v>44</v>
      </c>
      <c r="M17" s="7">
        <f>AVERAGE(C25:C28)</f>
        <v>0</v>
      </c>
      <c r="N17" s="7">
        <f>AVERAGE(D25:D28)</f>
        <v>211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211</v>
      </c>
      <c r="E18" s="11">
        <f t="shared" si="0"/>
        <v>211</v>
      </c>
      <c r="F18" s="8">
        <f t="shared" si="3"/>
        <v>54</v>
      </c>
      <c r="G18" s="12" t="s">
        <v>31</v>
      </c>
      <c r="H18" s="37">
        <v>0</v>
      </c>
      <c r="I18" s="10">
        <v>211</v>
      </c>
      <c r="J18" s="8">
        <f t="shared" si="1"/>
        <v>211</v>
      </c>
      <c r="K18" s="2"/>
      <c r="L18" s="2" t="s">
        <v>52</v>
      </c>
      <c r="M18" s="7">
        <f>AVERAGE(C29:C32)</f>
        <v>0</v>
      </c>
      <c r="N18" s="7">
        <f>AVERAGE(D29:D32)</f>
        <v>211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211</v>
      </c>
      <c r="E19" s="11">
        <f t="shared" si="0"/>
        <v>211</v>
      </c>
      <c r="F19" s="8">
        <f t="shared" si="3"/>
        <v>55</v>
      </c>
      <c r="G19" s="12" t="s">
        <v>33</v>
      </c>
      <c r="H19" s="37">
        <v>0</v>
      </c>
      <c r="I19" s="10">
        <v>211</v>
      </c>
      <c r="J19" s="8">
        <f t="shared" si="1"/>
        <v>211</v>
      </c>
      <c r="K19" s="2"/>
      <c r="L19" s="2" t="s">
        <v>60</v>
      </c>
      <c r="M19" s="7">
        <f>AVERAGE(C33:C36)</f>
        <v>0</v>
      </c>
      <c r="N19" s="7">
        <f>AVERAGE(D33:D36)</f>
        <v>211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211</v>
      </c>
      <c r="E20" s="11">
        <f t="shared" si="0"/>
        <v>211</v>
      </c>
      <c r="F20" s="8">
        <f t="shared" si="3"/>
        <v>56</v>
      </c>
      <c r="G20" s="12" t="s">
        <v>35</v>
      </c>
      <c r="H20" s="37">
        <v>0</v>
      </c>
      <c r="I20" s="10">
        <v>211</v>
      </c>
      <c r="J20" s="8">
        <f t="shared" si="1"/>
        <v>211</v>
      </c>
      <c r="K20" s="2"/>
      <c r="L20" s="2" t="s">
        <v>68</v>
      </c>
      <c r="M20" s="7">
        <f>AVERAGE(C37:C40)</f>
        <v>0</v>
      </c>
      <c r="N20" s="7">
        <f>AVERAGE(D37:D40)</f>
        <v>211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211</v>
      </c>
      <c r="E21" s="11">
        <f t="shared" si="0"/>
        <v>211</v>
      </c>
      <c r="F21" s="8">
        <f t="shared" si="3"/>
        <v>57</v>
      </c>
      <c r="G21" s="12" t="s">
        <v>37</v>
      </c>
      <c r="H21" s="37">
        <v>0</v>
      </c>
      <c r="I21" s="10">
        <v>211</v>
      </c>
      <c r="J21" s="8">
        <f t="shared" si="1"/>
        <v>211</v>
      </c>
      <c r="K21" s="2"/>
      <c r="L21" s="2" t="s">
        <v>76</v>
      </c>
      <c r="M21" s="7">
        <f>AVERAGE(C41:C44)</f>
        <v>0</v>
      </c>
      <c r="N21" s="7">
        <f>AVERAGE(D41:D44)</f>
        <v>211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211</v>
      </c>
      <c r="E22" s="11">
        <f t="shared" si="0"/>
        <v>211</v>
      </c>
      <c r="F22" s="8">
        <f t="shared" si="3"/>
        <v>58</v>
      </c>
      <c r="G22" s="12" t="s">
        <v>39</v>
      </c>
      <c r="H22" s="37">
        <v>0</v>
      </c>
      <c r="I22" s="10">
        <v>211</v>
      </c>
      <c r="J22" s="8">
        <f t="shared" si="1"/>
        <v>211</v>
      </c>
      <c r="K22" s="2"/>
      <c r="L22" s="2" t="s">
        <v>84</v>
      </c>
      <c r="M22" s="7">
        <f>AVERAGE(C45:C48)</f>
        <v>0</v>
      </c>
      <c r="N22" s="7">
        <f>AVERAGE(D45:D48)</f>
        <v>211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211</v>
      </c>
      <c r="E23" s="11">
        <f t="shared" si="0"/>
        <v>211</v>
      </c>
      <c r="F23" s="8">
        <f t="shared" si="3"/>
        <v>59</v>
      </c>
      <c r="G23" s="12" t="s">
        <v>41</v>
      </c>
      <c r="H23" s="37">
        <v>0</v>
      </c>
      <c r="I23" s="10">
        <v>211</v>
      </c>
      <c r="J23" s="8">
        <f t="shared" si="1"/>
        <v>211</v>
      </c>
      <c r="K23" s="2"/>
      <c r="L23" s="2" t="s">
        <v>92</v>
      </c>
      <c r="M23" s="7">
        <f>AVERAGE(C49:C52)</f>
        <v>0</v>
      </c>
      <c r="N23" s="7">
        <f>AVERAGE(D49:D52)</f>
        <v>211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211</v>
      </c>
      <c r="E24" s="11">
        <f t="shared" si="0"/>
        <v>211</v>
      </c>
      <c r="F24" s="8">
        <f t="shared" si="3"/>
        <v>60</v>
      </c>
      <c r="G24" s="12" t="s">
        <v>43</v>
      </c>
      <c r="H24" s="37">
        <v>0</v>
      </c>
      <c r="I24" s="10">
        <v>211</v>
      </c>
      <c r="J24" s="8">
        <f t="shared" si="1"/>
        <v>211</v>
      </c>
      <c r="K24" s="2"/>
      <c r="L24" s="13" t="s">
        <v>100</v>
      </c>
      <c r="M24" s="7">
        <f>AVERAGE(C53:C56)</f>
        <v>0</v>
      </c>
      <c r="N24" s="7">
        <f>AVERAGE(D53:D56)</f>
        <v>211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211</v>
      </c>
      <c r="E25" s="11">
        <f t="shared" si="0"/>
        <v>211</v>
      </c>
      <c r="F25" s="8">
        <f t="shared" si="3"/>
        <v>61</v>
      </c>
      <c r="G25" s="12" t="s">
        <v>45</v>
      </c>
      <c r="H25" s="37">
        <v>0</v>
      </c>
      <c r="I25" s="10">
        <v>211</v>
      </c>
      <c r="J25" s="8">
        <f t="shared" si="1"/>
        <v>211</v>
      </c>
      <c r="K25" s="2"/>
      <c r="L25" s="16" t="s">
        <v>108</v>
      </c>
      <c r="M25" s="7">
        <f>AVERAGE(C57:C60)</f>
        <v>0</v>
      </c>
      <c r="N25" s="7">
        <f>AVERAGE(D57:D60)</f>
        <v>211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211</v>
      </c>
      <c r="E26" s="11">
        <f t="shared" si="0"/>
        <v>211</v>
      </c>
      <c r="F26" s="8">
        <f t="shared" si="3"/>
        <v>62</v>
      </c>
      <c r="G26" s="12" t="s">
        <v>47</v>
      </c>
      <c r="H26" s="37">
        <v>0</v>
      </c>
      <c r="I26" s="10">
        <v>211</v>
      </c>
      <c r="J26" s="8">
        <f t="shared" si="1"/>
        <v>211</v>
      </c>
      <c r="K26" s="2"/>
      <c r="L26" s="16" t="s">
        <v>21</v>
      </c>
      <c r="M26" s="7">
        <f>AVERAGE(H13:H16)</f>
        <v>0</v>
      </c>
      <c r="N26" s="7">
        <f>AVERAGE(I13:I16)</f>
        <v>211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211</v>
      </c>
      <c r="E27" s="11">
        <f t="shared" si="0"/>
        <v>211</v>
      </c>
      <c r="F27" s="8">
        <f t="shared" si="3"/>
        <v>63</v>
      </c>
      <c r="G27" s="12" t="s">
        <v>49</v>
      </c>
      <c r="H27" s="37">
        <v>0</v>
      </c>
      <c r="I27" s="10">
        <v>211</v>
      </c>
      <c r="J27" s="8">
        <f t="shared" si="1"/>
        <v>211</v>
      </c>
      <c r="K27" s="2"/>
      <c r="L27" s="24" t="s">
        <v>29</v>
      </c>
      <c r="M27" s="7">
        <f>AVERAGE(H17:H20)</f>
        <v>0</v>
      </c>
      <c r="N27" s="7">
        <f>AVERAGE(I17:I20)</f>
        <v>211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211</v>
      </c>
      <c r="E28" s="11">
        <f t="shared" si="0"/>
        <v>211</v>
      </c>
      <c r="F28" s="8">
        <f t="shared" si="3"/>
        <v>64</v>
      </c>
      <c r="G28" s="12" t="s">
        <v>51</v>
      </c>
      <c r="H28" s="37">
        <v>0</v>
      </c>
      <c r="I28" s="10">
        <v>211</v>
      </c>
      <c r="J28" s="8">
        <f t="shared" si="1"/>
        <v>211</v>
      </c>
      <c r="K28" s="2"/>
      <c r="L28" s="2" t="s">
        <v>37</v>
      </c>
      <c r="M28" s="7">
        <f>AVERAGE(H21:H24)</f>
        <v>0</v>
      </c>
      <c r="N28" s="7">
        <f>AVERAGE(I21:I24)</f>
        <v>211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211</v>
      </c>
      <c r="E29" s="11">
        <f t="shared" si="0"/>
        <v>211</v>
      </c>
      <c r="F29" s="8">
        <f t="shared" si="3"/>
        <v>65</v>
      </c>
      <c r="G29" s="12" t="s">
        <v>53</v>
      </c>
      <c r="H29" s="37">
        <v>0</v>
      </c>
      <c r="I29" s="10">
        <v>211</v>
      </c>
      <c r="J29" s="8">
        <f t="shared" si="1"/>
        <v>211</v>
      </c>
      <c r="K29" s="2"/>
      <c r="L29" s="2" t="s">
        <v>45</v>
      </c>
      <c r="M29" s="7">
        <f>AVERAGE(H25:H28)</f>
        <v>0</v>
      </c>
      <c r="N29" s="7">
        <f>AVERAGE(I25:I28)</f>
        <v>211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211</v>
      </c>
      <c r="E30" s="11">
        <f t="shared" si="0"/>
        <v>211</v>
      </c>
      <c r="F30" s="8">
        <f t="shared" si="3"/>
        <v>66</v>
      </c>
      <c r="G30" s="12" t="s">
        <v>55</v>
      </c>
      <c r="H30" s="37">
        <v>0</v>
      </c>
      <c r="I30" s="10">
        <v>211</v>
      </c>
      <c r="J30" s="8">
        <f t="shared" si="1"/>
        <v>211</v>
      </c>
      <c r="K30" s="2"/>
      <c r="L30" s="2" t="s">
        <v>53</v>
      </c>
      <c r="M30" s="7">
        <f>AVERAGE(H29:H32)</f>
        <v>0</v>
      </c>
      <c r="N30" s="7">
        <f>AVERAGE(I29:I32)</f>
        <v>211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211</v>
      </c>
      <c r="E31" s="11">
        <f t="shared" si="0"/>
        <v>211</v>
      </c>
      <c r="F31" s="8">
        <f t="shared" si="3"/>
        <v>67</v>
      </c>
      <c r="G31" s="12" t="s">
        <v>57</v>
      </c>
      <c r="H31" s="37">
        <v>0</v>
      </c>
      <c r="I31" s="10">
        <v>211</v>
      </c>
      <c r="J31" s="8">
        <f t="shared" si="1"/>
        <v>211</v>
      </c>
      <c r="K31" s="2"/>
      <c r="L31" s="2" t="s">
        <v>61</v>
      </c>
      <c r="M31" s="7">
        <f>AVERAGE(H33:H36)</f>
        <v>0</v>
      </c>
      <c r="N31" s="7">
        <f>AVERAGE(I33:I36)</f>
        <v>211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211</v>
      </c>
      <c r="E32" s="11">
        <f t="shared" si="0"/>
        <v>211</v>
      </c>
      <c r="F32" s="8">
        <f t="shared" si="3"/>
        <v>68</v>
      </c>
      <c r="G32" s="12" t="s">
        <v>59</v>
      </c>
      <c r="H32" s="37">
        <v>0</v>
      </c>
      <c r="I32" s="10">
        <v>211</v>
      </c>
      <c r="J32" s="8">
        <f t="shared" si="1"/>
        <v>211</v>
      </c>
      <c r="K32" s="2"/>
      <c r="L32" s="2" t="s">
        <v>69</v>
      </c>
      <c r="M32" s="7">
        <f>AVERAGE(H37:H40)</f>
        <v>0</v>
      </c>
      <c r="N32" s="7">
        <f>AVERAGE(I37:I40)</f>
        <v>211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211</v>
      </c>
      <c r="E33" s="11">
        <f t="shared" si="0"/>
        <v>211</v>
      </c>
      <c r="F33" s="8">
        <f t="shared" si="3"/>
        <v>69</v>
      </c>
      <c r="G33" s="12" t="s">
        <v>61</v>
      </c>
      <c r="H33" s="37">
        <v>0</v>
      </c>
      <c r="I33" s="10">
        <v>211</v>
      </c>
      <c r="J33" s="8">
        <f t="shared" si="1"/>
        <v>211</v>
      </c>
      <c r="K33" s="2"/>
      <c r="L33" s="2" t="s">
        <v>77</v>
      </c>
      <c r="M33" s="7">
        <f>AVERAGE(H41:H44)</f>
        <v>0</v>
      </c>
      <c r="N33" s="7">
        <f>AVERAGE(I41:I44)</f>
        <v>211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211</v>
      </c>
      <c r="E34" s="11">
        <f t="shared" si="0"/>
        <v>211</v>
      </c>
      <c r="F34" s="8">
        <f t="shared" si="3"/>
        <v>70</v>
      </c>
      <c r="G34" s="12" t="s">
        <v>63</v>
      </c>
      <c r="H34" s="37">
        <v>0</v>
      </c>
      <c r="I34" s="10">
        <v>211</v>
      </c>
      <c r="J34" s="8">
        <f t="shared" si="1"/>
        <v>211</v>
      </c>
      <c r="K34" s="2"/>
      <c r="L34" s="2" t="s">
        <v>85</v>
      </c>
      <c r="M34" s="7">
        <f>AVERAGE(H45:H48)</f>
        <v>0</v>
      </c>
      <c r="N34" s="7">
        <f>AVERAGE(I45:I48)</f>
        <v>211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211</v>
      </c>
      <c r="E35" s="11">
        <f t="shared" si="0"/>
        <v>211</v>
      </c>
      <c r="F35" s="8">
        <f t="shared" si="3"/>
        <v>71</v>
      </c>
      <c r="G35" s="12" t="s">
        <v>65</v>
      </c>
      <c r="H35" s="37">
        <v>0</v>
      </c>
      <c r="I35" s="10">
        <v>211</v>
      </c>
      <c r="J35" s="8">
        <f t="shared" si="1"/>
        <v>211</v>
      </c>
      <c r="K35" s="2"/>
      <c r="L35" s="2" t="s">
        <v>93</v>
      </c>
      <c r="M35" s="7">
        <f>AVERAGE(H49:H52)</f>
        <v>0</v>
      </c>
      <c r="N35" s="7">
        <f>AVERAGE(I49:I52)</f>
        <v>211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211</v>
      </c>
      <c r="E36" s="11">
        <f t="shared" si="0"/>
        <v>211</v>
      </c>
      <c r="F36" s="8">
        <f t="shared" si="3"/>
        <v>72</v>
      </c>
      <c r="G36" s="12" t="s">
        <v>67</v>
      </c>
      <c r="H36" s="37">
        <v>0</v>
      </c>
      <c r="I36" s="10">
        <v>211</v>
      </c>
      <c r="J36" s="8">
        <f t="shared" si="1"/>
        <v>211</v>
      </c>
      <c r="K36" s="2"/>
      <c r="L36" s="103" t="s">
        <v>101</v>
      </c>
      <c r="M36" s="7">
        <f>AVERAGE(H53:H56)</f>
        <v>0</v>
      </c>
      <c r="N36" s="7">
        <f>AVERAGE(I53:I56)</f>
        <v>211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211</v>
      </c>
      <c r="E37" s="11">
        <f t="shared" si="0"/>
        <v>211</v>
      </c>
      <c r="F37" s="8">
        <v>73</v>
      </c>
      <c r="G37" s="12" t="s">
        <v>69</v>
      </c>
      <c r="H37" s="37">
        <v>0</v>
      </c>
      <c r="I37" s="10">
        <v>211</v>
      </c>
      <c r="J37" s="8">
        <f t="shared" si="1"/>
        <v>211</v>
      </c>
      <c r="K37" s="2"/>
      <c r="L37" s="103" t="s">
        <v>109</v>
      </c>
      <c r="M37" s="7">
        <f>AVERAGE(H57:H60)</f>
        <v>0</v>
      </c>
      <c r="N37" s="7">
        <f>AVERAGE(I57:I60)</f>
        <v>211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211</v>
      </c>
      <c r="E38" s="8">
        <f t="shared" si="0"/>
        <v>211</v>
      </c>
      <c r="F38" s="8">
        <f t="shared" ref="F38:F60" si="5">F37+1</f>
        <v>74</v>
      </c>
      <c r="G38" s="12" t="s">
        <v>71</v>
      </c>
      <c r="H38" s="37">
        <v>0</v>
      </c>
      <c r="I38" s="10">
        <v>211</v>
      </c>
      <c r="J38" s="8">
        <f t="shared" si="1"/>
        <v>211</v>
      </c>
      <c r="K38" s="2"/>
      <c r="L38" s="103" t="s">
        <v>295</v>
      </c>
      <c r="M38" s="103">
        <f>AVERAGE(M14:M37)</f>
        <v>0</v>
      </c>
      <c r="N38" s="103">
        <f>AVERAGE(N14:N37)</f>
        <v>211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211</v>
      </c>
      <c r="E39" s="8">
        <f t="shared" si="0"/>
        <v>211</v>
      </c>
      <c r="F39" s="8">
        <f t="shared" si="5"/>
        <v>75</v>
      </c>
      <c r="G39" s="12" t="s">
        <v>73</v>
      </c>
      <c r="H39" s="37">
        <v>0</v>
      </c>
      <c r="I39" s="10">
        <v>211</v>
      </c>
      <c r="J39" s="8">
        <f t="shared" si="1"/>
        <v>211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211</v>
      </c>
      <c r="E40" s="8">
        <f t="shared" si="0"/>
        <v>211</v>
      </c>
      <c r="F40" s="8">
        <f t="shared" si="5"/>
        <v>76</v>
      </c>
      <c r="G40" s="12" t="s">
        <v>75</v>
      </c>
      <c r="H40" s="37">
        <v>0</v>
      </c>
      <c r="I40" s="10">
        <v>211</v>
      </c>
      <c r="J40" s="8">
        <f t="shared" si="1"/>
        <v>211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211</v>
      </c>
      <c r="E41" s="8">
        <f t="shared" si="0"/>
        <v>211</v>
      </c>
      <c r="F41" s="8">
        <f t="shared" si="5"/>
        <v>77</v>
      </c>
      <c r="G41" s="12" t="s">
        <v>77</v>
      </c>
      <c r="H41" s="37">
        <v>0</v>
      </c>
      <c r="I41" s="10">
        <v>211</v>
      </c>
      <c r="J41" s="8">
        <f t="shared" si="1"/>
        <v>211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211</v>
      </c>
      <c r="E42" s="8">
        <f t="shared" si="0"/>
        <v>211</v>
      </c>
      <c r="F42" s="8">
        <f t="shared" si="5"/>
        <v>78</v>
      </c>
      <c r="G42" s="12" t="s">
        <v>79</v>
      </c>
      <c r="H42" s="37">
        <v>0</v>
      </c>
      <c r="I42" s="10">
        <v>211</v>
      </c>
      <c r="J42" s="8">
        <f t="shared" si="1"/>
        <v>211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211</v>
      </c>
      <c r="E43" s="8">
        <f t="shared" si="0"/>
        <v>211</v>
      </c>
      <c r="F43" s="8">
        <f t="shared" si="5"/>
        <v>79</v>
      </c>
      <c r="G43" s="12" t="s">
        <v>81</v>
      </c>
      <c r="H43" s="37">
        <v>0</v>
      </c>
      <c r="I43" s="10">
        <v>211</v>
      </c>
      <c r="J43" s="8">
        <f t="shared" si="1"/>
        <v>211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211</v>
      </c>
      <c r="E44" s="8">
        <f t="shared" si="0"/>
        <v>211</v>
      </c>
      <c r="F44" s="8">
        <f t="shared" si="5"/>
        <v>80</v>
      </c>
      <c r="G44" s="12" t="s">
        <v>83</v>
      </c>
      <c r="H44" s="37">
        <v>0</v>
      </c>
      <c r="I44" s="10">
        <v>211</v>
      </c>
      <c r="J44" s="8">
        <f t="shared" si="1"/>
        <v>211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211</v>
      </c>
      <c r="E45" s="8">
        <f t="shared" si="0"/>
        <v>211</v>
      </c>
      <c r="F45" s="8">
        <f t="shared" si="5"/>
        <v>81</v>
      </c>
      <c r="G45" s="12" t="s">
        <v>85</v>
      </c>
      <c r="H45" s="37">
        <v>0</v>
      </c>
      <c r="I45" s="10">
        <v>211</v>
      </c>
      <c r="J45" s="8">
        <f t="shared" si="1"/>
        <v>211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211</v>
      </c>
      <c r="E46" s="8">
        <f t="shared" si="0"/>
        <v>211</v>
      </c>
      <c r="F46" s="8">
        <f t="shared" si="5"/>
        <v>82</v>
      </c>
      <c r="G46" s="12" t="s">
        <v>87</v>
      </c>
      <c r="H46" s="37">
        <v>0</v>
      </c>
      <c r="I46" s="10">
        <v>211</v>
      </c>
      <c r="J46" s="8">
        <f t="shared" si="1"/>
        <v>211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211</v>
      </c>
      <c r="E47" s="8">
        <f t="shared" si="0"/>
        <v>211</v>
      </c>
      <c r="F47" s="8">
        <f t="shared" si="5"/>
        <v>83</v>
      </c>
      <c r="G47" s="12" t="s">
        <v>89</v>
      </c>
      <c r="H47" s="37">
        <v>0</v>
      </c>
      <c r="I47" s="10">
        <v>211</v>
      </c>
      <c r="J47" s="8">
        <f t="shared" si="1"/>
        <v>211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211</v>
      </c>
      <c r="E48" s="8">
        <f t="shared" si="0"/>
        <v>211</v>
      </c>
      <c r="F48" s="8">
        <f t="shared" si="5"/>
        <v>84</v>
      </c>
      <c r="G48" s="12" t="s">
        <v>91</v>
      </c>
      <c r="H48" s="37">
        <v>0</v>
      </c>
      <c r="I48" s="10">
        <v>211</v>
      </c>
      <c r="J48" s="8">
        <f t="shared" si="1"/>
        <v>211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211</v>
      </c>
      <c r="E49" s="8">
        <f t="shared" si="0"/>
        <v>211</v>
      </c>
      <c r="F49" s="8">
        <f t="shared" si="5"/>
        <v>85</v>
      </c>
      <c r="G49" s="12" t="s">
        <v>93</v>
      </c>
      <c r="H49" s="37">
        <v>0</v>
      </c>
      <c r="I49" s="10">
        <v>211</v>
      </c>
      <c r="J49" s="8">
        <f t="shared" si="1"/>
        <v>211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211</v>
      </c>
      <c r="E50" s="8">
        <f t="shared" si="0"/>
        <v>211</v>
      </c>
      <c r="F50" s="8">
        <f t="shared" si="5"/>
        <v>86</v>
      </c>
      <c r="G50" s="12" t="s">
        <v>95</v>
      </c>
      <c r="H50" s="37">
        <v>0</v>
      </c>
      <c r="I50" s="10">
        <v>211</v>
      </c>
      <c r="J50" s="8">
        <f t="shared" si="1"/>
        <v>211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211</v>
      </c>
      <c r="E51" s="8">
        <f t="shared" si="0"/>
        <v>211</v>
      </c>
      <c r="F51" s="8">
        <f t="shared" si="5"/>
        <v>87</v>
      </c>
      <c r="G51" s="12" t="s">
        <v>97</v>
      </c>
      <c r="H51" s="37">
        <v>0</v>
      </c>
      <c r="I51" s="10">
        <v>211</v>
      </c>
      <c r="J51" s="8">
        <f t="shared" si="1"/>
        <v>211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211</v>
      </c>
      <c r="E52" s="8">
        <f t="shared" si="0"/>
        <v>211</v>
      </c>
      <c r="F52" s="8">
        <f t="shared" si="5"/>
        <v>88</v>
      </c>
      <c r="G52" s="12" t="s">
        <v>99</v>
      </c>
      <c r="H52" s="37">
        <v>0</v>
      </c>
      <c r="I52" s="10">
        <v>211</v>
      </c>
      <c r="J52" s="8">
        <f t="shared" si="1"/>
        <v>211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211</v>
      </c>
      <c r="E53" s="8">
        <f t="shared" si="0"/>
        <v>211</v>
      </c>
      <c r="F53" s="8">
        <f t="shared" si="5"/>
        <v>89</v>
      </c>
      <c r="G53" s="12" t="s">
        <v>101</v>
      </c>
      <c r="H53" s="37">
        <v>0</v>
      </c>
      <c r="I53" s="10">
        <v>211</v>
      </c>
      <c r="J53" s="8">
        <f t="shared" si="1"/>
        <v>211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211</v>
      </c>
      <c r="E54" s="8">
        <f t="shared" si="0"/>
        <v>211</v>
      </c>
      <c r="F54" s="8">
        <f t="shared" si="5"/>
        <v>90</v>
      </c>
      <c r="G54" s="12" t="s">
        <v>103</v>
      </c>
      <c r="H54" s="37">
        <v>0</v>
      </c>
      <c r="I54" s="10">
        <v>211</v>
      </c>
      <c r="J54" s="8">
        <f t="shared" si="1"/>
        <v>211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211</v>
      </c>
      <c r="E55" s="8">
        <f t="shared" si="0"/>
        <v>211</v>
      </c>
      <c r="F55" s="8">
        <f t="shared" si="5"/>
        <v>91</v>
      </c>
      <c r="G55" s="12" t="s">
        <v>105</v>
      </c>
      <c r="H55" s="37">
        <v>0</v>
      </c>
      <c r="I55" s="10">
        <v>211</v>
      </c>
      <c r="J55" s="8">
        <f t="shared" si="1"/>
        <v>211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211</v>
      </c>
      <c r="E56" s="8">
        <f t="shared" si="0"/>
        <v>211</v>
      </c>
      <c r="F56" s="8">
        <f t="shared" si="5"/>
        <v>92</v>
      </c>
      <c r="G56" s="12" t="s">
        <v>107</v>
      </c>
      <c r="H56" s="37">
        <v>0</v>
      </c>
      <c r="I56" s="10">
        <v>211</v>
      </c>
      <c r="J56" s="8">
        <f t="shared" si="1"/>
        <v>211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211</v>
      </c>
      <c r="E57" s="8">
        <f t="shared" si="0"/>
        <v>211</v>
      </c>
      <c r="F57" s="8">
        <f t="shared" si="5"/>
        <v>93</v>
      </c>
      <c r="G57" s="12" t="s">
        <v>109</v>
      </c>
      <c r="H57" s="37">
        <v>0</v>
      </c>
      <c r="I57" s="10">
        <v>211</v>
      </c>
      <c r="J57" s="8">
        <f t="shared" si="1"/>
        <v>211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211</v>
      </c>
      <c r="E58" s="8">
        <f t="shared" si="0"/>
        <v>211</v>
      </c>
      <c r="F58" s="8">
        <f t="shared" si="5"/>
        <v>94</v>
      </c>
      <c r="G58" s="12" t="s">
        <v>111</v>
      </c>
      <c r="H58" s="37">
        <v>0</v>
      </c>
      <c r="I58" s="10">
        <v>211</v>
      </c>
      <c r="J58" s="8">
        <f t="shared" si="1"/>
        <v>211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211</v>
      </c>
      <c r="E59" s="17">
        <f t="shared" si="0"/>
        <v>211</v>
      </c>
      <c r="F59" s="17">
        <f t="shared" si="5"/>
        <v>95</v>
      </c>
      <c r="G59" s="18" t="s">
        <v>113</v>
      </c>
      <c r="H59" s="37">
        <v>0</v>
      </c>
      <c r="I59" s="10">
        <v>211</v>
      </c>
      <c r="J59" s="17">
        <f t="shared" si="1"/>
        <v>211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211</v>
      </c>
      <c r="E60" s="17">
        <f t="shared" si="0"/>
        <v>211</v>
      </c>
      <c r="F60" s="17">
        <f t="shared" si="5"/>
        <v>96</v>
      </c>
      <c r="G60" s="18" t="s">
        <v>115</v>
      </c>
      <c r="H60" s="37">
        <v>0</v>
      </c>
      <c r="I60" s="10">
        <v>211</v>
      </c>
      <c r="J60" s="17">
        <f t="shared" si="1"/>
        <v>211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15"/>
      <c r="B63" s="116"/>
      <c r="C63" s="116"/>
      <c r="D63" s="116"/>
      <c r="E63" s="119" t="s">
        <v>263</v>
      </c>
      <c r="F63" s="120"/>
      <c r="G63" s="121"/>
      <c r="H63" s="21">
        <v>0</v>
      </c>
      <c r="I63" s="21">
        <v>5.4180000000000001</v>
      </c>
      <c r="J63" s="21">
        <f>H63+I63</f>
        <v>5.4180000000000001</v>
      </c>
      <c r="K63" s="2"/>
      <c r="L63" s="22">
        <v>314.5</v>
      </c>
      <c r="M63" s="32">
        <f>L63/1000</f>
        <v>0.3145</v>
      </c>
      <c r="N63" s="4"/>
      <c r="O63" s="7"/>
      <c r="P63" s="7"/>
      <c r="Q63" s="7"/>
    </row>
    <row r="64" spans="1:17" ht="24" customHeight="1" x14ac:dyDescent="0.25">
      <c r="A64" s="117"/>
      <c r="B64" s="118"/>
      <c r="C64" s="118"/>
      <c r="D64" s="118"/>
      <c r="E64" s="122" t="s">
        <v>264</v>
      </c>
      <c r="F64" s="123"/>
      <c r="G64" s="124"/>
      <c r="H64" s="36">
        <f>K81</f>
        <v>0</v>
      </c>
      <c r="I64" s="36">
        <f>L81</f>
        <v>0.3145</v>
      </c>
      <c r="J64" s="36">
        <f>H64+I64</f>
        <v>0.3145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25" t="s">
        <v>265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7.1999999999999995E-2</v>
      </c>
      <c r="N66" s="28">
        <v>0.61799999999999999</v>
      </c>
      <c r="O66" s="29">
        <f>M66+N66</f>
        <v>0.69</v>
      </c>
      <c r="P66" s="29">
        <f>O66/J63*100</f>
        <v>12.735326688815061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5.0065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0.20860416666666667</v>
      </c>
      <c r="O68" s="23"/>
      <c r="P68" s="32">
        <f>M68+N68</f>
        <v>0.20860416666666667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208.60416666666669</v>
      </c>
      <c r="O69" s="23"/>
      <c r="P69" s="29">
        <f>M69+N69</f>
        <v>208.60416666666669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93"/>
      <c r="F71" s="2"/>
      <c r="G71" s="2"/>
      <c r="H71" s="2"/>
      <c r="I71" s="2"/>
      <c r="J71" s="93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0.29320000000000002</v>
      </c>
      <c r="M80" s="32">
        <f>K80+L80</f>
        <v>0.29320000000000002</v>
      </c>
      <c r="N80" s="32">
        <f>M80-M63</f>
        <v>-2.1299999999999986E-2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0.3145</v>
      </c>
      <c r="M81" s="32">
        <f>K81+L81</f>
        <v>0.3145</v>
      </c>
      <c r="N81" s="32">
        <f>N80/2</f>
        <v>-1.0649999999999993E-2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92" customWidth="1"/>
    <col min="2" max="2" width="18.5703125" style="92" customWidth="1"/>
    <col min="3" max="4" width="12.7109375" style="92" customWidth="1"/>
    <col min="5" max="5" width="14.7109375" style="92" customWidth="1"/>
    <col min="6" max="6" width="12.42578125" style="92" customWidth="1"/>
    <col min="7" max="7" width="15.140625" style="92" customWidth="1"/>
    <col min="8" max="9" width="12.7109375" style="92" customWidth="1"/>
    <col min="10" max="10" width="15" style="92" customWidth="1"/>
    <col min="11" max="11" width="9.140625" style="92" customWidth="1"/>
    <col min="12" max="12" width="13" style="92" customWidth="1"/>
    <col min="13" max="13" width="12.7109375" style="92" customWidth="1"/>
    <col min="14" max="14" width="14.28515625" style="92" customWidth="1"/>
    <col min="15" max="15" width="7.85546875" style="92" customWidth="1"/>
    <col min="16" max="17" width="9.140625" style="92" customWidth="1"/>
    <col min="18" max="16384" width="14.42578125" style="92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266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12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267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/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3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3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3" t="s">
        <v>295</v>
      </c>
      <c r="M38" s="103">
        <f>AVERAGE(M14:M37)</f>
        <v>0</v>
      </c>
      <c r="N38" s="103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15"/>
      <c r="B63" s="116"/>
      <c r="C63" s="116"/>
      <c r="D63" s="116"/>
      <c r="E63" s="119" t="s">
        <v>268</v>
      </c>
      <c r="F63" s="120"/>
      <c r="G63" s="121"/>
      <c r="H63" s="21">
        <v>0</v>
      </c>
      <c r="I63" s="21">
        <v>5.6280000000000001</v>
      </c>
      <c r="J63" s="21">
        <f>H63+I63</f>
        <v>5.6280000000000001</v>
      </c>
      <c r="K63" s="2"/>
      <c r="L63" s="22">
        <v>130.666</v>
      </c>
      <c r="M63" s="32">
        <f>L63/1000</f>
        <v>0.130666</v>
      </c>
      <c r="N63" s="4"/>
      <c r="O63" s="7"/>
      <c r="P63" s="7"/>
      <c r="Q63" s="7"/>
    </row>
    <row r="64" spans="1:17" ht="24" customHeight="1" x14ac:dyDescent="0.25">
      <c r="A64" s="117"/>
      <c r="B64" s="118"/>
      <c r="C64" s="118"/>
      <c r="D64" s="118"/>
      <c r="E64" s="122" t="s">
        <v>269</v>
      </c>
      <c r="F64" s="123"/>
      <c r="G64" s="124"/>
      <c r="H64" s="36">
        <f>K81</f>
        <v>0</v>
      </c>
      <c r="I64" s="36">
        <f>L81</f>
        <v>0.130666</v>
      </c>
      <c r="J64" s="36">
        <f>H64+I64</f>
        <v>0.130666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25" t="s">
        <v>270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7.4999999999999997E-2</v>
      </c>
      <c r="N66" s="28">
        <v>0.624</v>
      </c>
      <c r="O66" s="29">
        <f>M66+N66</f>
        <v>0.69899999999999995</v>
      </c>
      <c r="P66" s="29">
        <f>O66/J63*100</f>
        <v>12.420042643923241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5.0236660000000004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0.20931941666666667</v>
      </c>
      <c r="O68" s="23"/>
      <c r="P68" s="32">
        <f>M68+N68</f>
        <v>0.20931941666666667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209.31941666666668</v>
      </c>
      <c r="O69" s="23"/>
      <c r="P69" s="29">
        <f>M69+N69</f>
        <v>209.31941666666668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91"/>
      <c r="F71" s="2"/>
      <c r="G71" s="2"/>
      <c r="H71" s="2"/>
      <c r="I71" s="2"/>
      <c r="J71" s="91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0.15190000000000001</v>
      </c>
      <c r="M80" s="32">
        <f>K80+L80</f>
        <v>0.15190000000000001</v>
      </c>
      <c r="N80" s="32">
        <f>M80-M63</f>
        <v>2.1234000000000003E-2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0.130666</v>
      </c>
      <c r="M81" s="32">
        <f>K81+L81</f>
        <v>0.130666</v>
      </c>
      <c r="N81" s="32">
        <f>N80/2</f>
        <v>1.0617000000000001E-2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5" workbookViewId="0">
      <selection activeCell="L11" sqref="L11:N38"/>
    </sheetView>
  </sheetViews>
  <sheetFormatPr defaultColWidth="14.42578125" defaultRowHeight="15" x14ac:dyDescent="0.25"/>
  <cols>
    <col min="1" max="1" width="10.5703125" style="96" customWidth="1"/>
    <col min="2" max="2" width="18.5703125" style="96" customWidth="1"/>
    <col min="3" max="4" width="12.7109375" style="96" customWidth="1"/>
    <col min="5" max="5" width="14.7109375" style="96" customWidth="1"/>
    <col min="6" max="6" width="12.42578125" style="96" customWidth="1"/>
    <col min="7" max="7" width="15.140625" style="96" customWidth="1"/>
    <col min="8" max="9" width="12.7109375" style="96" customWidth="1"/>
    <col min="10" max="10" width="15" style="96" customWidth="1"/>
    <col min="11" max="11" width="9.140625" style="96" customWidth="1"/>
    <col min="12" max="12" width="13" style="96" customWidth="1"/>
    <col min="13" max="13" width="12.7109375" style="96" customWidth="1"/>
    <col min="14" max="14" width="14.28515625" style="96" customWidth="1"/>
    <col min="15" max="15" width="7.85546875" style="96" customWidth="1"/>
    <col min="16" max="17" width="9.140625" style="96" customWidth="1"/>
    <col min="18" max="16384" width="14.42578125" style="96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272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283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273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208</v>
      </c>
      <c r="E13" s="11">
        <f t="shared" ref="E13:E60" si="0">SUM(C13,D13)</f>
        <v>208</v>
      </c>
      <c r="F13" s="8">
        <v>49</v>
      </c>
      <c r="G13" s="12" t="s">
        <v>21</v>
      </c>
      <c r="H13" s="37">
        <v>0</v>
      </c>
      <c r="I13" s="10">
        <v>208</v>
      </c>
      <c r="J13" s="8">
        <f t="shared" ref="J13:J60" si="1">SUM(H13,I13)</f>
        <v>208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208</v>
      </c>
      <c r="E14" s="11">
        <f t="shared" si="0"/>
        <v>208</v>
      </c>
      <c r="F14" s="8">
        <f t="shared" ref="F14:F36" si="3">F13+1</f>
        <v>50</v>
      </c>
      <c r="G14" s="12" t="s">
        <v>23</v>
      </c>
      <c r="H14" s="37">
        <v>0</v>
      </c>
      <c r="I14" s="10">
        <v>208</v>
      </c>
      <c r="J14" s="8">
        <f t="shared" si="1"/>
        <v>208</v>
      </c>
      <c r="K14" s="2"/>
      <c r="L14" s="2" t="s">
        <v>20</v>
      </c>
      <c r="M14" s="7">
        <f>AVERAGE(C13:C16)</f>
        <v>0</v>
      </c>
      <c r="N14" s="7">
        <f>AVERAGE(D13:D16)</f>
        <v>208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208</v>
      </c>
      <c r="E15" s="11">
        <f t="shared" si="0"/>
        <v>208</v>
      </c>
      <c r="F15" s="8">
        <f t="shared" si="3"/>
        <v>51</v>
      </c>
      <c r="G15" s="12" t="s">
        <v>25</v>
      </c>
      <c r="H15" s="37">
        <v>0</v>
      </c>
      <c r="I15" s="10">
        <v>208</v>
      </c>
      <c r="J15" s="8">
        <f t="shared" si="1"/>
        <v>208</v>
      </c>
      <c r="K15" s="2"/>
      <c r="L15" s="2" t="s">
        <v>28</v>
      </c>
      <c r="M15" s="7">
        <f>AVERAGE(C17:C20)</f>
        <v>0</v>
      </c>
      <c r="N15" s="7">
        <f>AVERAGE(D17:D20)</f>
        <v>208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208</v>
      </c>
      <c r="E16" s="11">
        <f t="shared" si="0"/>
        <v>208</v>
      </c>
      <c r="F16" s="8">
        <f t="shared" si="3"/>
        <v>52</v>
      </c>
      <c r="G16" s="12" t="s">
        <v>27</v>
      </c>
      <c r="H16" s="37">
        <v>0</v>
      </c>
      <c r="I16" s="10">
        <v>208</v>
      </c>
      <c r="J16" s="8">
        <f t="shared" si="1"/>
        <v>208</v>
      </c>
      <c r="K16" s="2"/>
      <c r="L16" s="2" t="s">
        <v>36</v>
      </c>
      <c r="M16" s="7">
        <f>AVERAGE(C21:C24)</f>
        <v>0</v>
      </c>
      <c r="N16" s="7">
        <f>AVERAGE(D21:D24)</f>
        <v>208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208</v>
      </c>
      <c r="E17" s="11">
        <f t="shared" si="0"/>
        <v>208</v>
      </c>
      <c r="F17" s="8">
        <f t="shared" si="3"/>
        <v>53</v>
      </c>
      <c r="G17" s="12" t="s">
        <v>29</v>
      </c>
      <c r="H17" s="37">
        <v>0</v>
      </c>
      <c r="I17" s="10">
        <v>208</v>
      </c>
      <c r="J17" s="8">
        <f t="shared" si="1"/>
        <v>208</v>
      </c>
      <c r="K17" s="2"/>
      <c r="L17" s="2" t="s">
        <v>44</v>
      </c>
      <c r="M17" s="7">
        <f>AVERAGE(C25:C28)</f>
        <v>0</v>
      </c>
      <c r="N17" s="7">
        <f>AVERAGE(D25:D28)</f>
        <v>208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208</v>
      </c>
      <c r="E18" s="11">
        <f t="shared" si="0"/>
        <v>208</v>
      </c>
      <c r="F18" s="8">
        <f t="shared" si="3"/>
        <v>54</v>
      </c>
      <c r="G18" s="12" t="s">
        <v>31</v>
      </c>
      <c r="H18" s="37">
        <v>0</v>
      </c>
      <c r="I18" s="10">
        <v>208</v>
      </c>
      <c r="J18" s="8">
        <f t="shared" si="1"/>
        <v>208</v>
      </c>
      <c r="K18" s="2"/>
      <c r="L18" s="2" t="s">
        <v>52</v>
      </c>
      <c r="M18" s="7">
        <f>AVERAGE(C29:C32)</f>
        <v>0</v>
      </c>
      <c r="N18" s="7">
        <f>AVERAGE(D29:D32)</f>
        <v>208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208</v>
      </c>
      <c r="E19" s="11">
        <f t="shared" si="0"/>
        <v>208</v>
      </c>
      <c r="F19" s="8">
        <f t="shared" si="3"/>
        <v>55</v>
      </c>
      <c r="G19" s="12" t="s">
        <v>33</v>
      </c>
      <c r="H19" s="37">
        <v>0</v>
      </c>
      <c r="I19" s="10">
        <v>208</v>
      </c>
      <c r="J19" s="8">
        <f t="shared" si="1"/>
        <v>208</v>
      </c>
      <c r="K19" s="2"/>
      <c r="L19" s="2" t="s">
        <v>60</v>
      </c>
      <c r="M19" s="7">
        <f>AVERAGE(C33:C36)</f>
        <v>0</v>
      </c>
      <c r="N19" s="7">
        <f>AVERAGE(D33:D36)</f>
        <v>208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208</v>
      </c>
      <c r="E20" s="11">
        <f t="shared" si="0"/>
        <v>208</v>
      </c>
      <c r="F20" s="8">
        <f t="shared" si="3"/>
        <v>56</v>
      </c>
      <c r="G20" s="12" t="s">
        <v>35</v>
      </c>
      <c r="H20" s="37">
        <v>0</v>
      </c>
      <c r="I20" s="10">
        <v>208</v>
      </c>
      <c r="J20" s="8">
        <f t="shared" si="1"/>
        <v>208</v>
      </c>
      <c r="K20" s="2"/>
      <c r="L20" s="2" t="s">
        <v>68</v>
      </c>
      <c r="M20" s="7">
        <f>AVERAGE(C37:C40)</f>
        <v>0</v>
      </c>
      <c r="N20" s="7">
        <f>AVERAGE(D37:D40)</f>
        <v>208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208</v>
      </c>
      <c r="E21" s="11">
        <f t="shared" si="0"/>
        <v>208</v>
      </c>
      <c r="F21" s="8">
        <f t="shared" si="3"/>
        <v>57</v>
      </c>
      <c r="G21" s="12" t="s">
        <v>37</v>
      </c>
      <c r="H21" s="37">
        <v>0</v>
      </c>
      <c r="I21" s="10">
        <v>208</v>
      </c>
      <c r="J21" s="8">
        <f t="shared" si="1"/>
        <v>208</v>
      </c>
      <c r="K21" s="2"/>
      <c r="L21" s="2" t="s">
        <v>76</v>
      </c>
      <c r="M21" s="7">
        <f>AVERAGE(C41:C44)</f>
        <v>0</v>
      </c>
      <c r="N21" s="7">
        <f>AVERAGE(D41:D44)</f>
        <v>208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208</v>
      </c>
      <c r="E22" s="11">
        <f t="shared" si="0"/>
        <v>208</v>
      </c>
      <c r="F22" s="8">
        <f t="shared" si="3"/>
        <v>58</v>
      </c>
      <c r="G22" s="12" t="s">
        <v>39</v>
      </c>
      <c r="H22" s="37">
        <v>0</v>
      </c>
      <c r="I22" s="10">
        <v>208</v>
      </c>
      <c r="J22" s="8">
        <f t="shared" si="1"/>
        <v>208</v>
      </c>
      <c r="K22" s="2"/>
      <c r="L22" s="2" t="s">
        <v>84</v>
      </c>
      <c r="M22" s="7">
        <f>AVERAGE(C45:C48)</f>
        <v>0</v>
      </c>
      <c r="N22" s="7">
        <f>AVERAGE(D45:D48)</f>
        <v>208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208</v>
      </c>
      <c r="E23" s="11">
        <f t="shared" si="0"/>
        <v>208</v>
      </c>
      <c r="F23" s="8">
        <f t="shared" si="3"/>
        <v>59</v>
      </c>
      <c r="G23" s="12" t="s">
        <v>41</v>
      </c>
      <c r="H23" s="37">
        <v>0</v>
      </c>
      <c r="I23" s="10">
        <v>208</v>
      </c>
      <c r="J23" s="8">
        <f t="shared" si="1"/>
        <v>208</v>
      </c>
      <c r="K23" s="2"/>
      <c r="L23" s="2" t="s">
        <v>92</v>
      </c>
      <c r="M23" s="7">
        <f>AVERAGE(C49:C52)</f>
        <v>0</v>
      </c>
      <c r="N23" s="7">
        <f>AVERAGE(D49:D52)</f>
        <v>208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208</v>
      </c>
      <c r="E24" s="11">
        <f t="shared" si="0"/>
        <v>208</v>
      </c>
      <c r="F24" s="8">
        <f t="shared" si="3"/>
        <v>60</v>
      </c>
      <c r="G24" s="12" t="s">
        <v>43</v>
      </c>
      <c r="H24" s="37">
        <v>0</v>
      </c>
      <c r="I24" s="10">
        <v>208</v>
      </c>
      <c r="J24" s="8">
        <f t="shared" si="1"/>
        <v>208</v>
      </c>
      <c r="K24" s="2"/>
      <c r="L24" s="13" t="s">
        <v>100</v>
      </c>
      <c r="M24" s="7">
        <f>AVERAGE(C53:C56)</f>
        <v>0</v>
      </c>
      <c r="N24" s="7">
        <f>AVERAGE(D53:D56)</f>
        <v>208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208</v>
      </c>
      <c r="E25" s="11">
        <f t="shared" si="0"/>
        <v>208</v>
      </c>
      <c r="F25" s="8">
        <f t="shared" si="3"/>
        <v>61</v>
      </c>
      <c r="G25" s="12" t="s">
        <v>45</v>
      </c>
      <c r="H25" s="37">
        <v>0</v>
      </c>
      <c r="I25" s="10">
        <v>208</v>
      </c>
      <c r="J25" s="8">
        <f t="shared" si="1"/>
        <v>208</v>
      </c>
      <c r="K25" s="2"/>
      <c r="L25" s="16" t="s">
        <v>108</v>
      </c>
      <c r="M25" s="7">
        <f>AVERAGE(C57:C60)</f>
        <v>0</v>
      </c>
      <c r="N25" s="7">
        <f>AVERAGE(D57:D60)</f>
        <v>208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208</v>
      </c>
      <c r="E26" s="11">
        <f t="shared" si="0"/>
        <v>208</v>
      </c>
      <c r="F26" s="8">
        <f t="shared" si="3"/>
        <v>62</v>
      </c>
      <c r="G26" s="12" t="s">
        <v>47</v>
      </c>
      <c r="H26" s="37">
        <v>0</v>
      </c>
      <c r="I26" s="10">
        <v>208</v>
      </c>
      <c r="J26" s="8">
        <f t="shared" si="1"/>
        <v>208</v>
      </c>
      <c r="K26" s="2"/>
      <c r="L26" s="16" t="s">
        <v>21</v>
      </c>
      <c r="M26" s="7">
        <f>AVERAGE(H13:H16)</f>
        <v>0</v>
      </c>
      <c r="N26" s="7">
        <f>AVERAGE(I13:I16)</f>
        <v>208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208</v>
      </c>
      <c r="E27" s="11">
        <f t="shared" si="0"/>
        <v>208</v>
      </c>
      <c r="F27" s="8">
        <f t="shared" si="3"/>
        <v>63</v>
      </c>
      <c r="G27" s="12" t="s">
        <v>49</v>
      </c>
      <c r="H27" s="37">
        <v>0</v>
      </c>
      <c r="I27" s="10">
        <v>208</v>
      </c>
      <c r="J27" s="8">
        <f t="shared" si="1"/>
        <v>208</v>
      </c>
      <c r="K27" s="2"/>
      <c r="L27" s="24" t="s">
        <v>29</v>
      </c>
      <c r="M27" s="7">
        <f>AVERAGE(H17:H20)</f>
        <v>0</v>
      </c>
      <c r="N27" s="7">
        <f>AVERAGE(I17:I20)</f>
        <v>208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208</v>
      </c>
      <c r="E28" s="11">
        <f t="shared" si="0"/>
        <v>208</v>
      </c>
      <c r="F28" s="8">
        <f t="shared" si="3"/>
        <v>64</v>
      </c>
      <c r="G28" s="12" t="s">
        <v>51</v>
      </c>
      <c r="H28" s="37">
        <v>0</v>
      </c>
      <c r="I28" s="10">
        <v>208</v>
      </c>
      <c r="J28" s="8">
        <f t="shared" si="1"/>
        <v>208</v>
      </c>
      <c r="K28" s="2"/>
      <c r="L28" s="2" t="s">
        <v>37</v>
      </c>
      <c r="M28" s="7">
        <f>AVERAGE(H21:H24)</f>
        <v>0</v>
      </c>
      <c r="N28" s="7">
        <f>AVERAGE(I21:I24)</f>
        <v>208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208</v>
      </c>
      <c r="E29" s="11">
        <f t="shared" si="0"/>
        <v>208</v>
      </c>
      <c r="F29" s="8">
        <f t="shared" si="3"/>
        <v>65</v>
      </c>
      <c r="G29" s="12" t="s">
        <v>53</v>
      </c>
      <c r="H29" s="37">
        <v>0</v>
      </c>
      <c r="I29" s="10">
        <v>208</v>
      </c>
      <c r="J29" s="8">
        <f t="shared" si="1"/>
        <v>208</v>
      </c>
      <c r="K29" s="2"/>
      <c r="L29" s="2" t="s">
        <v>45</v>
      </c>
      <c r="M29" s="7">
        <f>AVERAGE(H25:H28)</f>
        <v>0</v>
      </c>
      <c r="N29" s="7">
        <f>AVERAGE(I25:I28)</f>
        <v>208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208</v>
      </c>
      <c r="E30" s="11">
        <f t="shared" si="0"/>
        <v>208</v>
      </c>
      <c r="F30" s="8">
        <f t="shared" si="3"/>
        <v>66</v>
      </c>
      <c r="G30" s="12" t="s">
        <v>55</v>
      </c>
      <c r="H30" s="37">
        <v>0</v>
      </c>
      <c r="I30" s="10">
        <v>208</v>
      </c>
      <c r="J30" s="8">
        <f t="shared" si="1"/>
        <v>208</v>
      </c>
      <c r="K30" s="2"/>
      <c r="L30" s="2" t="s">
        <v>53</v>
      </c>
      <c r="M30" s="7">
        <f>AVERAGE(H29:H32)</f>
        <v>0</v>
      </c>
      <c r="N30" s="7">
        <f>AVERAGE(I29:I32)</f>
        <v>208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208</v>
      </c>
      <c r="E31" s="11">
        <f t="shared" si="0"/>
        <v>208</v>
      </c>
      <c r="F31" s="8">
        <f t="shared" si="3"/>
        <v>67</v>
      </c>
      <c r="G31" s="12" t="s">
        <v>57</v>
      </c>
      <c r="H31" s="37">
        <v>0</v>
      </c>
      <c r="I31" s="10">
        <v>208</v>
      </c>
      <c r="J31" s="8">
        <f t="shared" si="1"/>
        <v>208</v>
      </c>
      <c r="K31" s="2"/>
      <c r="L31" s="2" t="s">
        <v>61</v>
      </c>
      <c r="M31" s="7">
        <f>AVERAGE(H33:H36)</f>
        <v>0</v>
      </c>
      <c r="N31" s="7">
        <f>AVERAGE(I33:I36)</f>
        <v>208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208</v>
      </c>
      <c r="E32" s="11">
        <f t="shared" si="0"/>
        <v>208</v>
      </c>
      <c r="F32" s="8">
        <f t="shared" si="3"/>
        <v>68</v>
      </c>
      <c r="G32" s="12" t="s">
        <v>59</v>
      </c>
      <c r="H32" s="37">
        <v>0</v>
      </c>
      <c r="I32" s="10">
        <v>208</v>
      </c>
      <c r="J32" s="8">
        <f t="shared" si="1"/>
        <v>208</v>
      </c>
      <c r="K32" s="2"/>
      <c r="L32" s="2" t="s">
        <v>69</v>
      </c>
      <c r="M32" s="7">
        <f>AVERAGE(H37:H40)</f>
        <v>0</v>
      </c>
      <c r="N32" s="7">
        <f>AVERAGE(I37:I40)</f>
        <v>208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208</v>
      </c>
      <c r="E33" s="11">
        <f t="shared" si="0"/>
        <v>208</v>
      </c>
      <c r="F33" s="8">
        <f t="shared" si="3"/>
        <v>69</v>
      </c>
      <c r="G33" s="12" t="s">
        <v>61</v>
      </c>
      <c r="H33" s="37">
        <v>0</v>
      </c>
      <c r="I33" s="10">
        <v>208</v>
      </c>
      <c r="J33" s="8">
        <f t="shared" si="1"/>
        <v>208</v>
      </c>
      <c r="K33" s="2"/>
      <c r="L33" s="2" t="s">
        <v>77</v>
      </c>
      <c r="M33" s="7">
        <f>AVERAGE(H41:H44)</f>
        <v>0</v>
      </c>
      <c r="N33" s="7">
        <f>AVERAGE(I41:I44)</f>
        <v>208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208</v>
      </c>
      <c r="E34" s="11">
        <f t="shared" si="0"/>
        <v>208</v>
      </c>
      <c r="F34" s="8">
        <f t="shared" si="3"/>
        <v>70</v>
      </c>
      <c r="G34" s="12" t="s">
        <v>63</v>
      </c>
      <c r="H34" s="37">
        <v>0</v>
      </c>
      <c r="I34" s="10">
        <v>208</v>
      </c>
      <c r="J34" s="8">
        <f t="shared" si="1"/>
        <v>208</v>
      </c>
      <c r="K34" s="2"/>
      <c r="L34" s="2" t="s">
        <v>85</v>
      </c>
      <c r="M34" s="7">
        <f>AVERAGE(H45:H48)</f>
        <v>0</v>
      </c>
      <c r="N34" s="7">
        <f>AVERAGE(I45:I48)</f>
        <v>208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208</v>
      </c>
      <c r="E35" s="11">
        <f t="shared" si="0"/>
        <v>208</v>
      </c>
      <c r="F35" s="8">
        <f t="shared" si="3"/>
        <v>71</v>
      </c>
      <c r="G35" s="12" t="s">
        <v>65</v>
      </c>
      <c r="H35" s="37">
        <v>0</v>
      </c>
      <c r="I35" s="10">
        <v>208</v>
      </c>
      <c r="J35" s="8">
        <f t="shared" si="1"/>
        <v>208</v>
      </c>
      <c r="K35" s="2"/>
      <c r="L35" s="2" t="s">
        <v>93</v>
      </c>
      <c r="M35" s="7">
        <f>AVERAGE(H49:H52)</f>
        <v>0</v>
      </c>
      <c r="N35" s="7">
        <f>AVERAGE(I49:I52)</f>
        <v>208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208</v>
      </c>
      <c r="E36" s="11">
        <f t="shared" si="0"/>
        <v>208</v>
      </c>
      <c r="F36" s="8">
        <f t="shared" si="3"/>
        <v>72</v>
      </c>
      <c r="G36" s="12" t="s">
        <v>67</v>
      </c>
      <c r="H36" s="37">
        <v>0</v>
      </c>
      <c r="I36" s="10">
        <v>208</v>
      </c>
      <c r="J36" s="8">
        <f t="shared" si="1"/>
        <v>208</v>
      </c>
      <c r="K36" s="2"/>
      <c r="L36" s="103" t="s">
        <v>101</v>
      </c>
      <c r="M36" s="7">
        <f>AVERAGE(H53:H56)</f>
        <v>0</v>
      </c>
      <c r="N36" s="7">
        <f>AVERAGE(I53:I56)</f>
        <v>208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208</v>
      </c>
      <c r="E37" s="11">
        <f t="shared" si="0"/>
        <v>208</v>
      </c>
      <c r="F37" s="8">
        <v>73</v>
      </c>
      <c r="G37" s="12" t="s">
        <v>69</v>
      </c>
      <c r="H37" s="37">
        <v>0</v>
      </c>
      <c r="I37" s="10">
        <v>208</v>
      </c>
      <c r="J37" s="8">
        <f t="shared" si="1"/>
        <v>208</v>
      </c>
      <c r="K37" s="2"/>
      <c r="L37" s="103" t="s">
        <v>109</v>
      </c>
      <c r="M37" s="7">
        <f>AVERAGE(H57:H60)</f>
        <v>0</v>
      </c>
      <c r="N37" s="7">
        <f>AVERAGE(I57:I60)</f>
        <v>208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208</v>
      </c>
      <c r="E38" s="8">
        <f t="shared" si="0"/>
        <v>208</v>
      </c>
      <c r="F38" s="8">
        <f t="shared" ref="F38:F60" si="5">F37+1</f>
        <v>74</v>
      </c>
      <c r="G38" s="12" t="s">
        <v>71</v>
      </c>
      <c r="H38" s="37">
        <v>0</v>
      </c>
      <c r="I38" s="10">
        <v>208</v>
      </c>
      <c r="J38" s="8">
        <f t="shared" si="1"/>
        <v>208</v>
      </c>
      <c r="K38" s="2"/>
      <c r="L38" s="103" t="s">
        <v>295</v>
      </c>
      <c r="M38" s="103">
        <f>AVERAGE(M14:M37)</f>
        <v>0</v>
      </c>
      <c r="N38" s="103">
        <f>AVERAGE(N14:N37)</f>
        <v>208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208</v>
      </c>
      <c r="E39" s="8">
        <f t="shared" si="0"/>
        <v>208</v>
      </c>
      <c r="F39" s="8">
        <f t="shared" si="5"/>
        <v>75</v>
      </c>
      <c r="G39" s="12" t="s">
        <v>73</v>
      </c>
      <c r="H39" s="37">
        <v>0</v>
      </c>
      <c r="I39" s="10">
        <v>208</v>
      </c>
      <c r="J39" s="8">
        <f t="shared" si="1"/>
        <v>208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208</v>
      </c>
      <c r="E40" s="8">
        <f t="shared" si="0"/>
        <v>208</v>
      </c>
      <c r="F40" s="8">
        <f t="shared" si="5"/>
        <v>76</v>
      </c>
      <c r="G40" s="12" t="s">
        <v>75</v>
      </c>
      <c r="H40" s="37">
        <v>0</v>
      </c>
      <c r="I40" s="10">
        <v>208</v>
      </c>
      <c r="J40" s="8">
        <f t="shared" si="1"/>
        <v>208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208</v>
      </c>
      <c r="E41" s="8">
        <f t="shared" si="0"/>
        <v>208</v>
      </c>
      <c r="F41" s="8">
        <f t="shared" si="5"/>
        <v>77</v>
      </c>
      <c r="G41" s="12" t="s">
        <v>77</v>
      </c>
      <c r="H41" s="37">
        <v>0</v>
      </c>
      <c r="I41" s="10">
        <v>208</v>
      </c>
      <c r="J41" s="8">
        <f t="shared" si="1"/>
        <v>208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208</v>
      </c>
      <c r="E42" s="8">
        <f t="shared" si="0"/>
        <v>208</v>
      </c>
      <c r="F42" s="8">
        <f t="shared" si="5"/>
        <v>78</v>
      </c>
      <c r="G42" s="12" t="s">
        <v>79</v>
      </c>
      <c r="H42" s="37">
        <v>0</v>
      </c>
      <c r="I42" s="10">
        <v>208</v>
      </c>
      <c r="J42" s="8">
        <f t="shared" si="1"/>
        <v>208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208</v>
      </c>
      <c r="E43" s="8">
        <f t="shared" si="0"/>
        <v>208</v>
      </c>
      <c r="F43" s="8">
        <f t="shared" si="5"/>
        <v>79</v>
      </c>
      <c r="G43" s="12" t="s">
        <v>81</v>
      </c>
      <c r="H43" s="37">
        <v>0</v>
      </c>
      <c r="I43" s="10">
        <v>208</v>
      </c>
      <c r="J43" s="8">
        <f t="shared" si="1"/>
        <v>208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208</v>
      </c>
      <c r="E44" s="8">
        <f t="shared" si="0"/>
        <v>208</v>
      </c>
      <c r="F44" s="8">
        <f t="shared" si="5"/>
        <v>80</v>
      </c>
      <c r="G44" s="12" t="s">
        <v>83</v>
      </c>
      <c r="H44" s="37">
        <v>0</v>
      </c>
      <c r="I44" s="10">
        <v>208</v>
      </c>
      <c r="J44" s="8">
        <f t="shared" si="1"/>
        <v>208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208</v>
      </c>
      <c r="E45" s="8">
        <f t="shared" si="0"/>
        <v>208</v>
      </c>
      <c r="F45" s="8">
        <f t="shared" si="5"/>
        <v>81</v>
      </c>
      <c r="G45" s="12" t="s">
        <v>85</v>
      </c>
      <c r="H45" s="37">
        <v>0</v>
      </c>
      <c r="I45" s="10">
        <v>208</v>
      </c>
      <c r="J45" s="8">
        <f t="shared" si="1"/>
        <v>208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208</v>
      </c>
      <c r="E46" s="8">
        <f t="shared" si="0"/>
        <v>208</v>
      </c>
      <c r="F46" s="8">
        <f t="shared" si="5"/>
        <v>82</v>
      </c>
      <c r="G46" s="12" t="s">
        <v>87</v>
      </c>
      <c r="H46" s="37">
        <v>0</v>
      </c>
      <c r="I46" s="10">
        <v>208</v>
      </c>
      <c r="J46" s="8">
        <f t="shared" si="1"/>
        <v>208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208</v>
      </c>
      <c r="E47" s="8">
        <f t="shared" si="0"/>
        <v>208</v>
      </c>
      <c r="F47" s="8">
        <f t="shared" si="5"/>
        <v>83</v>
      </c>
      <c r="G47" s="12" t="s">
        <v>89</v>
      </c>
      <c r="H47" s="37">
        <v>0</v>
      </c>
      <c r="I47" s="10">
        <v>208</v>
      </c>
      <c r="J47" s="8">
        <f t="shared" si="1"/>
        <v>208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208</v>
      </c>
      <c r="E48" s="8">
        <f t="shared" si="0"/>
        <v>208</v>
      </c>
      <c r="F48" s="8">
        <f t="shared" si="5"/>
        <v>84</v>
      </c>
      <c r="G48" s="12" t="s">
        <v>91</v>
      </c>
      <c r="H48" s="37">
        <v>0</v>
      </c>
      <c r="I48" s="10">
        <v>208</v>
      </c>
      <c r="J48" s="8">
        <f t="shared" si="1"/>
        <v>208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208</v>
      </c>
      <c r="E49" s="8">
        <f t="shared" si="0"/>
        <v>208</v>
      </c>
      <c r="F49" s="8">
        <f t="shared" si="5"/>
        <v>85</v>
      </c>
      <c r="G49" s="12" t="s">
        <v>93</v>
      </c>
      <c r="H49" s="37">
        <v>0</v>
      </c>
      <c r="I49" s="10">
        <v>208</v>
      </c>
      <c r="J49" s="8">
        <f t="shared" si="1"/>
        <v>208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208</v>
      </c>
      <c r="E50" s="8">
        <f t="shared" si="0"/>
        <v>208</v>
      </c>
      <c r="F50" s="8">
        <f t="shared" si="5"/>
        <v>86</v>
      </c>
      <c r="G50" s="12" t="s">
        <v>95</v>
      </c>
      <c r="H50" s="37">
        <v>0</v>
      </c>
      <c r="I50" s="10">
        <v>208</v>
      </c>
      <c r="J50" s="8">
        <f t="shared" si="1"/>
        <v>208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208</v>
      </c>
      <c r="E51" s="8">
        <f t="shared" si="0"/>
        <v>208</v>
      </c>
      <c r="F51" s="8">
        <f t="shared" si="5"/>
        <v>87</v>
      </c>
      <c r="G51" s="12" t="s">
        <v>97</v>
      </c>
      <c r="H51" s="37">
        <v>0</v>
      </c>
      <c r="I51" s="10">
        <v>208</v>
      </c>
      <c r="J51" s="8">
        <f t="shared" si="1"/>
        <v>208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208</v>
      </c>
      <c r="E52" s="8">
        <f t="shared" si="0"/>
        <v>208</v>
      </c>
      <c r="F52" s="8">
        <f t="shared" si="5"/>
        <v>88</v>
      </c>
      <c r="G52" s="12" t="s">
        <v>99</v>
      </c>
      <c r="H52" s="37">
        <v>0</v>
      </c>
      <c r="I52" s="10">
        <v>208</v>
      </c>
      <c r="J52" s="8">
        <f t="shared" si="1"/>
        <v>208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208</v>
      </c>
      <c r="E53" s="8">
        <f t="shared" si="0"/>
        <v>208</v>
      </c>
      <c r="F53" s="8">
        <f t="shared" si="5"/>
        <v>89</v>
      </c>
      <c r="G53" s="12" t="s">
        <v>101</v>
      </c>
      <c r="H53" s="37">
        <v>0</v>
      </c>
      <c r="I53" s="10">
        <v>208</v>
      </c>
      <c r="J53" s="8">
        <f t="shared" si="1"/>
        <v>208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208</v>
      </c>
      <c r="E54" s="8">
        <f t="shared" si="0"/>
        <v>208</v>
      </c>
      <c r="F54" s="8">
        <f t="shared" si="5"/>
        <v>90</v>
      </c>
      <c r="G54" s="12" t="s">
        <v>103</v>
      </c>
      <c r="H54" s="37">
        <v>0</v>
      </c>
      <c r="I54" s="10">
        <v>208</v>
      </c>
      <c r="J54" s="8">
        <f t="shared" si="1"/>
        <v>208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208</v>
      </c>
      <c r="E55" s="8">
        <f t="shared" si="0"/>
        <v>208</v>
      </c>
      <c r="F55" s="8">
        <f t="shared" si="5"/>
        <v>91</v>
      </c>
      <c r="G55" s="12" t="s">
        <v>105</v>
      </c>
      <c r="H55" s="37">
        <v>0</v>
      </c>
      <c r="I55" s="10">
        <v>208</v>
      </c>
      <c r="J55" s="8">
        <f t="shared" si="1"/>
        <v>208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208</v>
      </c>
      <c r="E56" s="8">
        <f t="shared" si="0"/>
        <v>208</v>
      </c>
      <c r="F56" s="8">
        <f t="shared" si="5"/>
        <v>92</v>
      </c>
      <c r="G56" s="12" t="s">
        <v>107</v>
      </c>
      <c r="H56" s="37">
        <v>0</v>
      </c>
      <c r="I56" s="10">
        <v>208</v>
      </c>
      <c r="J56" s="8">
        <f t="shared" si="1"/>
        <v>208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208</v>
      </c>
      <c r="E57" s="8">
        <f t="shared" si="0"/>
        <v>208</v>
      </c>
      <c r="F57" s="8">
        <f t="shared" si="5"/>
        <v>93</v>
      </c>
      <c r="G57" s="12" t="s">
        <v>109</v>
      </c>
      <c r="H57" s="37">
        <v>0</v>
      </c>
      <c r="I57" s="10">
        <v>208</v>
      </c>
      <c r="J57" s="8">
        <f t="shared" si="1"/>
        <v>208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208</v>
      </c>
      <c r="E58" s="8">
        <f t="shared" si="0"/>
        <v>208</v>
      </c>
      <c r="F58" s="8">
        <f t="shared" si="5"/>
        <v>94</v>
      </c>
      <c r="G58" s="12" t="s">
        <v>111</v>
      </c>
      <c r="H58" s="37">
        <v>0</v>
      </c>
      <c r="I58" s="10">
        <v>208</v>
      </c>
      <c r="J58" s="8">
        <f t="shared" si="1"/>
        <v>208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208</v>
      </c>
      <c r="E59" s="17">
        <f t="shared" si="0"/>
        <v>208</v>
      </c>
      <c r="F59" s="17">
        <f t="shared" si="5"/>
        <v>95</v>
      </c>
      <c r="G59" s="18" t="s">
        <v>113</v>
      </c>
      <c r="H59" s="37">
        <v>0</v>
      </c>
      <c r="I59" s="10">
        <v>208</v>
      </c>
      <c r="J59" s="17">
        <f t="shared" si="1"/>
        <v>208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208</v>
      </c>
      <c r="E60" s="17">
        <f t="shared" si="0"/>
        <v>208</v>
      </c>
      <c r="F60" s="17">
        <f t="shared" si="5"/>
        <v>96</v>
      </c>
      <c r="G60" s="18" t="s">
        <v>115</v>
      </c>
      <c r="H60" s="37">
        <v>0</v>
      </c>
      <c r="I60" s="10">
        <v>208</v>
      </c>
      <c r="J60" s="17">
        <f t="shared" si="1"/>
        <v>208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15"/>
      <c r="B63" s="116"/>
      <c r="C63" s="116"/>
      <c r="D63" s="116"/>
      <c r="E63" s="119" t="s">
        <v>274</v>
      </c>
      <c r="F63" s="120"/>
      <c r="G63" s="121"/>
      <c r="H63" s="21">
        <v>0</v>
      </c>
      <c r="I63" s="21">
        <v>5.28</v>
      </c>
      <c r="J63" s="21">
        <f>H63+I63</f>
        <v>5.28</v>
      </c>
      <c r="K63" s="2"/>
      <c r="L63" s="22">
        <f>203.1666+281.75</f>
        <v>484.91660000000002</v>
      </c>
      <c r="M63" s="32">
        <f>L63/1000</f>
        <v>0.48491660000000003</v>
      </c>
      <c r="N63" s="4"/>
      <c r="O63" s="7"/>
      <c r="P63" s="7"/>
      <c r="Q63" s="7"/>
    </row>
    <row r="64" spans="1:17" ht="24" customHeight="1" x14ac:dyDescent="0.25">
      <c r="A64" s="117"/>
      <c r="B64" s="118"/>
      <c r="C64" s="118"/>
      <c r="D64" s="118"/>
      <c r="E64" s="122" t="s">
        <v>275</v>
      </c>
      <c r="F64" s="123"/>
      <c r="G64" s="124"/>
      <c r="H64" s="36">
        <f>K81</f>
        <v>0</v>
      </c>
      <c r="I64" s="36">
        <f>L81</f>
        <v>0.48491660000000003</v>
      </c>
      <c r="J64" s="36">
        <f>H64+I64</f>
        <v>0.48491660000000003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25" t="s">
        <v>276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7.4999999999999997E-2</v>
      </c>
      <c r="N66" s="28">
        <v>0.60099999999999998</v>
      </c>
      <c r="O66" s="29">
        <f>M66+N66</f>
        <v>0.67599999999999993</v>
      </c>
      <c r="P66" s="29">
        <f>O66/J63*100</f>
        <v>12.803030303030303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5.0529166000000005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0.21053819166666668</v>
      </c>
      <c r="O68" s="23"/>
      <c r="P68" s="32">
        <f>M68+N68</f>
        <v>0.21053819166666668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210.53819166666668</v>
      </c>
      <c r="O69" s="23"/>
      <c r="P69" s="29">
        <f>M69+N69</f>
        <v>210.53819166666668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95"/>
      <c r="F71" s="2"/>
      <c r="G71" s="2"/>
      <c r="H71" s="2"/>
      <c r="I71" s="2"/>
      <c r="J71" s="95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0.49940000000000001</v>
      </c>
      <c r="M80" s="32">
        <f>K80+L80</f>
        <v>0.49940000000000001</v>
      </c>
      <c r="N80" s="32">
        <f>M80-M63</f>
        <v>1.448339999999998E-2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0.48491660000000003</v>
      </c>
      <c r="M81" s="32">
        <f>K81+L81</f>
        <v>0.48491660000000003</v>
      </c>
      <c r="N81" s="32">
        <f>N80/2</f>
        <v>7.2416999999999898E-3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98" customWidth="1"/>
    <col min="2" max="2" width="18.5703125" style="98" customWidth="1"/>
    <col min="3" max="4" width="12.7109375" style="98" customWidth="1"/>
    <col min="5" max="5" width="14.7109375" style="98" customWidth="1"/>
    <col min="6" max="6" width="12.42578125" style="98" customWidth="1"/>
    <col min="7" max="7" width="15.140625" style="98" customWidth="1"/>
    <col min="8" max="9" width="12.7109375" style="98" customWidth="1"/>
    <col min="10" max="10" width="15" style="98" customWidth="1"/>
    <col min="11" max="11" width="9.140625" style="98" customWidth="1"/>
    <col min="12" max="12" width="13" style="98" customWidth="1"/>
    <col min="13" max="13" width="12.7109375" style="98" customWidth="1"/>
    <col min="14" max="14" width="14.28515625" style="98" customWidth="1"/>
    <col min="15" max="15" width="7.85546875" style="98" customWidth="1"/>
    <col min="16" max="17" width="9.140625" style="98" customWidth="1"/>
    <col min="18" max="16384" width="14.42578125" style="98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277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291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281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203</v>
      </c>
      <c r="E13" s="11">
        <f t="shared" ref="E13:E60" si="0">SUM(C13,D13)</f>
        <v>203</v>
      </c>
      <c r="F13" s="8">
        <v>49</v>
      </c>
      <c r="G13" s="12" t="s">
        <v>21</v>
      </c>
      <c r="H13" s="37">
        <v>0</v>
      </c>
      <c r="I13" s="10">
        <v>203</v>
      </c>
      <c r="J13" s="8">
        <f t="shared" ref="J13:J60" si="1">SUM(H13,I13)</f>
        <v>203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203</v>
      </c>
      <c r="E14" s="11">
        <f t="shared" si="0"/>
        <v>203</v>
      </c>
      <c r="F14" s="8">
        <f t="shared" ref="F14:F36" si="3">F13+1</f>
        <v>50</v>
      </c>
      <c r="G14" s="12" t="s">
        <v>23</v>
      </c>
      <c r="H14" s="37">
        <v>0</v>
      </c>
      <c r="I14" s="10">
        <v>203</v>
      </c>
      <c r="J14" s="8">
        <f t="shared" si="1"/>
        <v>203</v>
      </c>
      <c r="K14" s="2"/>
      <c r="L14" s="2" t="s">
        <v>20</v>
      </c>
      <c r="M14" s="7">
        <f>AVERAGE(C13:C16)</f>
        <v>0</v>
      </c>
      <c r="N14" s="7">
        <f>AVERAGE(D13:D16)</f>
        <v>203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203</v>
      </c>
      <c r="E15" s="11">
        <f t="shared" si="0"/>
        <v>203</v>
      </c>
      <c r="F15" s="8">
        <f t="shared" si="3"/>
        <v>51</v>
      </c>
      <c r="G15" s="12" t="s">
        <v>25</v>
      </c>
      <c r="H15" s="37">
        <v>0</v>
      </c>
      <c r="I15" s="10">
        <v>203</v>
      </c>
      <c r="J15" s="8">
        <f t="shared" si="1"/>
        <v>203</v>
      </c>
      <c r="K15" s="2"/>
      <c r="L15" s="2" t="s">
        <v>28</v>
      </c>
      <c r="M15" s="7">
        <f>AVERAGE(C17:C20)</f>
        <v>0</v>
      </c>
      <c r="N15" s="7">
        <f>AVERAGE(D17:D20)</f>
        <v>203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203</v>
      </c>
      <c r="E16" s="11">
        <f t="shared" si="0"/>
        <v>203</v>
      </c>
      <c r="F16" s="8">
        <f t="shared" si="3"/>
        <v>52</v>
      </c>
      <c r="G16" s="12" t="s">
        <v>27</v>
      </c>
      <c r="H16" s="37">
        <v>0</v>
      </c>
      <c r="I16" s="10">
        <v>203</v>
      </c>
      <c r="J16" s="8">
        <f t="shared" si="1"/>
        <v>203</v>
      </c>
      <c r="K16" s="2"/>
      <c r="L16" s="2" t="s">
        <v>36</v>
      </c>
      <c r="M16" s="7">
        <f>AVERAGE(C21:C24)</f>
        <v>0</v>
      </c>
      <c r="N16" s="7">
        <f>AVERAGE(D21:D24)</f>
        <v>203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203</v>
      </c>
      <c r="E17" s="11">
        <f t="shared" si="0"/>
        <v>203</v>
      </c>
      <c r="F17" s="8">
        <f t="shared" si="3"/>
        <v>53</v>
      </c>
      <c r="G17" s="12" t="s">
        <v>29</v>
      </c>
      <c r="H17" s="37">
        <v>0</v>
      </c>
      <c r="I17" s="10">
        <v>203</v>
      </c>
      <c r="J17" s="8">
        <f t="shared" si="1"/>
        <v>203</v>
      </c>
      <c r="K17" s="2"/>
      <c r="L17" s="2" t="s">
        <v>44</v>
      </c>
      <c r="M17" s="7">
        <f>AVERAGE(C25:C28)</f>
        <v>0</v>
      </c>
      <c r="N17" s="7">
        <f>AVERAGE(D25:D28)</f>
        <v>203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203</v>
      </c>
      <c r="E18" s="11">
        <f t="shared" si="0"/>
        <v>203</v>
      </c>
      <c r="F18" s="8">
        <f t="shared" si="3"/>
        <v>54</v>
      </c>
      <c r="G18" s="12" t="s">
        <v>31</v>
      </c>
      <c r="H18" s="37">
        <v>0</v>
      </c>
      <c r="I18" s="10">
        <v>203</v>
      </c>
      <c r="J18" s="8">
        <f t="shared" si="1"/>
        <v>203</v>
      </c>
      <c r="K18" s="2"/>
      <c r="L18" s="2" t="s">
        <v>52</v>
      </c>
      <c r="M18" s="7">
        <f>AVERAGE(C29:C32)</f>
        <v>0</v>
      </c>
      <c r="N18" s="7">
        <f>AVERAGE(D29:D32)</f>
        <v>203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203</v>
      </c>
      <c r="E19" s="11">
        <f t="shared" si="0"/>
        <v>203</v>
      </c>
      <c r="F19" s="8">
        <f t="shared" si="3"/>
        <v>55</v>
      </c>
      <c r="G19" s="12" t="s">
        <v>33</v>
      </c>
      <c r="H19" s="37">
        <v>0</v>
      </c>
      <c r="I19" s="10">
        <v>203</v>
      </c>
      <c r="J19" s="8">
        <f t="shared" si="1"/>
        <v>203</v>
      </c>
      <c r="K19" s="2"/>
      <c r="L19" s="2" t="s">
        <v>60</v>
      </c>
      <c r="M19" s="7">
        <f>AVERAGE(C33:C36)</f>
        <v>0</v>
      </c>
      <c r="N19" s="7">
        <f>AVERAGE(D33:D36)</f>
        <v>203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203</v>
      </c>
      <c r="E20" s="11">
        <f t="shared" si="0"/>
        <v>203</v>
      </c>
      <c r="F20" s="8">
        <f t="shared" si="3"/>
        <v>56</v>
      </c>
      <c r="G20" s="12" t="s">
        <v>35</v>
      </c>
      <c r="H20" s="37">
        <v>0</v>
      </c>
      <c r="I20" s="10">
        <v>203</v>
      </c>
      <c r="J20" s="8">
        <f t="shared" si="1"/>
        <v>203</v>
      </c>
      <c r="K20" s="2"/>
      <c r="L20" s="2" t="s">
        <v>68</v>
      </c>
      <c r="M20" s="7">
        <f>AVERAGE(C37:C40)</f>
        <v>0</v>
      </c>
      <c r="N20" s="7">
        <f>AVERAGE(D37:D40)</f>
        <v>203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203</v>
      </c>
      <c r="E21" s="11">
        <f t="shared" si="0"/>
        <v>203</v>
      </c>
      <c r="F21" s="8">
        <f t="shared" si="3"/>
        <v>57</v>
      </c>
      <c r="G21" s="12" t="s">
        <v>37</v>
      </c>
      <c r="H21" s="37">
        <v>0</v>
      </c>
      <c r="I21" s="10">
        <v>203</v>
      </c>
      <c r="J21" s="8">
        <f t="shared" si="1"/>
        <v>203</v>
      </c>
      <c r="K21" s="2"/>
      <c r="L21" s="2" t="s">
        <v>76</v>
      </c>
      <c r="M21" s="7">
        <f>AVERAGE(C41:C44)</f>
        <v>0</v>
      </c>
      <c r="N21" s="7">
        <f>AVERAGE(D41:D44)</f>
        <v>203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203</v>
      </c>
      <c r="E22" s="11">
        <f t="shared" si="0"/>
        <v>203</v>
      </c>
      <c r="F22" s="8">
        <f t="shared" si="3"/>
        <v>58</v>
      </c>
      <c r="G22" s="12" t="s">
        <v>39</v>
      </c>
      <c r="H22" s="37">
        <v>0</v>
      </c>
      <c r="I22" s="10">
        <v>203</v>
      </c>
      <c r="J22" s="8">
        <f t="shared" si="1"/>
        <v>203</v>
      </c>
      <c r="K22" s="2"/>
      <c r="L22" s="2" t="s">
        <v>84</v>
      </c>
      <c r="M22" s="7">
        <f>AVERAGE(C45:C48)</f>
        <v>0</v>
      </c>
      <c r="N22" s="7">
        <f>AVERAGE(D45:D48)</f>
        <v>203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203</v>
      </c>
      <c r="E23" s="11">
        <f t="shared" si="0"/>
        <v>203</v>
      </c>
      <c r="F23" s="8">
        <f t="shared" si="3"/>
        <v>59</v>
      </c>
      <c r="G23" s="12" t="s">
        <v>41</v>
      </c>
      <c r="H23" s="37">
        <v>0</v>
      </c>
      <c r="I23" s="10">
        <v>203</v>
      </c>
      <c r="J23" s="8">
        <f t="shared" si="1"/>
        <v>203</v>
      </c>
      <c r="K23" s="2"/>
      <c r="L23" s="2" t="s">
        <v>92</v>
      </c>
      <c r="M23" s="7">
        <f>AVERAGE(C49:C52)</f>
        <v>0</v>
      </c>
      <c r="N23" s="7">
        <f>AVERAGE(D49:D52)</f>
        <v>203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203</v>
      </c>
      <c r="E24" s="11">
        <f t="shared" si="0"/>
        <v>203</v>
      </c>
      <c r="F24" s="8">
        <f t="shared" si="3"/>
        <v>60</v>
      </c>
      <c r="G24" s="12" t="s">
        <v>43</v>
      </c>
      <c r="H24" s="37">
        <v>0</v>
      </c>
      <c r="I24" s="10">
        <v>203</v>
      </c>
      <c r="J24" s="8">
        <f t="shared" si="1"/>
        <v>203</v>
      </c>
      <c r="K24" s="2"/>
      <c r="L24" s="13" t="s">
        <v>100</v>
      </c>
      <c r="M24" s="7">
        <f>AVERAGE(C53:C56)</f>
        <v>0</v>
      </c>
      <c r="N24" s="7">
        <f>AVERAGE(D53:D56)</f>
        <v>203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203</v>
      </c>
      <c r="E25" s="11">
        <f t="shared" si="0"/>
        <v>203</v>
      </c>
      <c r="F25" s="8">
        <f t="shared" si="3"/>
        <v>61</v>
      </c>
      <c r="G25" s="12" t="s">
        <v>45</v>
      </c>
      <c r="H25" s="37">
        <v>0</v>
      </c>
      <c r="I25" s="10">
        <v>203</v>
      </c>
      <c r="J25" s="8">
        <f t="shared" si="1"/>
        <v>203</v>
      </c>
      <c r="K25" s="2"/>
      <c r="L25" s="16" t="s">
        <v>108</v>
      </c>
      <c r="M25" s="7">
        <f>AVERAGE(C57:C60)</f>
        <v>0</v>
      </c>
      <c r="N25" s="7">
        <f>AVERAGE(D57:D60)</f>
        <v>203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203</v>
      </c>
      <c r="E26" s="11">
        <f t="shared" si="0"/>
        <v>203</v>
      </c>
      <c r="F26" s="8">
        <f t="shared" si="3"/>
        <v>62</v>
      </c>
      <c r="G26" s="12" t="s">
        <v>47</v>
      </c>
      <c r="H26" s="37">
        <v>0</v>
      </c>
      <c r="I26" s="10">
        <v>203</v>
      </c>
      <c r="J26" s="8">
        <f t="shared" si="1"/>
        <v>203</v>
      </c>
      <c r="K26" s="2"/>
      <c r="L26" s="16" t="s">
        <v>21</v>
      </c>
      <c r="M26" s="7">
        <f>AVERAGE(H13:H16)</f>
        <v>0</v>
      </c>
      <c r="N26" s="7">
        <f>AVERAGE(I13:I16)</f>
        <v>203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203</v>
      </c>
      <c r="E27" s="11">
        <f t="shared" si="0"/>
        <v>203</v>
      </c>
      <c r="F27" s="8">
        <f t="shared" si="3"/>
        <v>63</v>
      </c>
      <c r="G27" s="12" t="s">
        <v>49</v>
      </c>
      <c r="H27" s="37">
        <v>0</v>
      </c>
      <c r="I27" s="10">
        <v>203</v>
      </c>
      <c r="J27" s="8">
        <f t="shared" si="1"/>
        <v>203</v>
      </c>
      <c r="K27" s="2"/>
      <c r="L27" s="24" t="s">
        <v>29</v>
      </c>
      <c r="M27" s="7">
        <f>AVERAGE(H17:H20)</f>
        <v>0</v>
      </c>
      <c r="N27" s="7">
        <f>AVERAGE(I17:I20)</f>
        <v>203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203</v>
      </c>
      <c r="E28" s="11">
        <f t="shared" si="0"/>
        <v>203</v>
      </c>
      <c r="F28" s="8">
        <f t="shared" si="3"/>
        <v>64</v>
      </c>
      <c r="G28" s="12" t="s">
        <v>51</v>
      </c>
      <c r="H28" s="37">
        <v>0</v>
      </c>
      <c r="I28" s="10">
        <v>203</v>
      </c>
      <c r="J28" s="8">
        <f t="shared" si="1"/>
        <v>203</v>
      </c>
      <c r="K28" s="2"/>
      <c r="L28" s="2" t="s">
        <v>37</v>
      </c>
      <c r="M28" s="7">
        <f>AVERAGE(H21:H24)</f>
        <v>0</v>
      </c>
      <c r="N28" s="7">
        <f>AVERAGE(I21:I24)</f>
        <v>203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203</v>
      </c>
      <c r="E29" s="11">
        <f t="shared" si="0"/>
        <v>203</v>
      </c>
      <c r="F29" s="8">
        <f t="shared" si="3"/>
        <v>65</v>
      </c>
      <c r="G29" s="12" t="s">
        <v>53</v>
      </c>
      <c r="H29" s="37">
        <v>0</v>
      </c>
      <c r="I29" s="10">
        <v>203</v>
      </c>
      <c r="J29" s="8">
        <f t="shared" si="1"/>
        <v>203</v>
      </c>
      <c r="K29" s="2"/>
      <c r="L29" s="2" t="s">
        <v>45</v>
      </c>
      <c r="M29" s="7">
        <f>AVERAGE(H25:H28)</f>
        <v>0</v>
      </c>
      <c r="N29" s="7">
        <f>AVERAGE(I25:I28)</f>
        <v>203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203</v>
      </c>
      <c r="E30" s="11">
        <f t="shared" si="0"/>
        <v>203</v>
      </c>
      <c r="F30" s="8">
        <f t="shared" si="3"/>
        <v>66</v>
      </c>
      <c r="G30" s="12" t="s">
        <v>55</v>
      </c>
      <c r="H30" s="37">
        <v>0</v>
      </c>
      <c r="I30" s="10">
        <v>203</v>
      </c>
      <c r="J30" s="8">
        <f t="shared" si="1"/>
        <v>203</v>
      </c>
      <c r="K30" s="2"/>
      <c r="L30" s="2" t="s">
        <v>53</v>
      </c>
      <c r="M30" s="7">
        <f>AVERAGE(H29:H32)</f>
        <v>0</v>
      </c>
      <c r="N30" s="7">
        <f>AVERAGE(I29:I32)</f>
        <v>203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203</v>
      </c>
      <c r="E31" s="11">
        <f t="shared" si="0"/>
        <v>203</v>
      </c>
      <c r="F31" s="8">
        <f t="shared" si="3"/>
        <v>67</v>
      </c>
      <c r="G31" s="12" t="s">
        <v>57</v>
      </c>
      <c r="H31" s="37">
        <v>0</v>
      </c>
      <c r="I31" s="10">
        <v>203</v>
      </c>
      <c r="J31" s="8">
        <f t="shared" si="1"/>
        <v>203</v>
      </c>
      <c r="K31" s="2"/>
      <c r="L31" s="2" t="s">
        <v>61</v>
      </c>
      <c r="M31" s="7">
        <f>AVERAGE(H33:H36)</f>
        <v>0</v>
      </c>
      <c r="N31" s="7">
        <f>AVERAGE(I33:I36)</f>
        <v>203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203</v>
      </c>
      <c r="E32" s="11">
        <f t="shared" si="0"/>
        <v>203</v>
      </c>
      <c r="F32" s="8">
        <f t="shared" si="3"/>
        <v>68</v>
      </c>
      <c r="G32" s="12" t="s">
        <v>59</v>
      </c>
      <c r="H32" s="37">
        <v>0</v>
      </c>
      <c r="I32" s="10">
        <v>203</v>
      </c>
      <c r="J32" s="8">
        <f t="shared" si="1"/>
        <v>203</v>
      </c>
      <c r="K32" s="2"/>
      <c r="L32" s="2" t="s">
        <v>69</v>
      </c>
      <c r="M32" s="7">
        <f>AVERAGE(H37:H40)</f>
        <v>0</v>
      </c>
      <c r="N32" s="7">
        <f>AVERAGE(I37:I40)</f>
        <v>203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203</v>
      </c>
      <c r="E33" s="11">
        <f t="shared" si="0"/>
        <v>203</v>
      </c>
      <c r="F33" s="8">
        <f t="shared" si="3"/>
        <v>69</v>
      </c>
      <c r="G33" s="12" t="s">
        <v>61</v>
      </c>
      <c r="H33" s="37">
        <v>0</v>
      </c>
      <c r="I33" s="10">
        <v>203</v>
      </c>
      <c r="J33" s="8">
        <f t="shared" si="1"/>
        <v>203</v>
      </c>
      <c r="K33" s="2"/>
      <c r="L33" s="2" t="s">
        <v>77</v>
      </c>
      <c r="M33" s="7">
        <f>AVERAGE(H41:H44)</f>
        <v>0</v>
      </c>
      <c r="N33" s="7">
        <f>AVERAGE(I41:I44)</f>
        <v>203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203</v>
      </c>
      <c r="E34" s="11">
        <f t="shared" si="0"/>
        <v>203</v>
      </c>
      <c r="F34" s="8">
        <f t="shared" si="3"/>
        <v>70</v>
      </c>
      <c r="G34" s="12" t="s">
        <v>63</v>
      </c>
      <c r="H34" s="37">
        <v>0</v>
      </c>
      <c r="I34" s="10">
        <v>203</v>
      </c>
      <c r="J34" s="8">
        <f t="shared" si="1"/>
        <v>203</v>
      </c>
      <c r="K34" s="2"/>
      <c r="L34" s="2" t="s">
        <v>85</v>
      </c>
      <c r="M34" s="7">
        <f>AVERAGE(H45:H48)</f>
        <v>0</v>
      </c>
      <c r="N34" s="7">
        <f>AVERAGE(I45:I48)</f>
        <v>203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203</v>
      </c>
      <c r="E35" s="11">
        <f t="shared" si="0"/>
        <v>203</v>
      </c>
      <c r="F35" s="8">
        <f t="shared" si="3"/>
        <v>71</v>
      </c>
      <c r="G35" s="12" t="s">
        <v>65</v>
      </c>
      <c r="H35" s="37">
        <v>0</v>
      </c>
      <c r="I35" s="10">
        <v>203</v>
      </c>
      <c r="J35" s="8">
        <f t="shared" si="1"/>
        <v>203</v>
      </c>
      <c r="K35" s="2"/>
      <c r="L35" s="2" t="s">
        <v>93</v>
      </c>
      <c r="M35" s="7">
        <f>AVERAGE(H49:H52)</f>
        <v>0</v>
      </c>
      <c r="N35" s="7">
        <f>AVERAGE(I49:I52)</f>
        <v>203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203</v>
      </c>
      <c r="E36" s="11">
        <f t="shared" si="0"/>
        <v>203</v>
      </c>
      <c r="F36" s="8">
        <f t="shared" si="3"/>
        <v>72</v>
      </c>
      <c r="G36" s="12" t="s">
        <v>67</v>
      </c>
      <c r="H36" s="37">
        <v>0</v>
      </c>
      <c r="I36" s="10">
        <v>203</v>
      </c>
      <c r="J36" s="8">
        <f t="shared" si="1"/>
        <v>203</v>
      </c>
      <c r="K36" s="2"/>
      <c r="L36" s="103" t="s">
        <v>101</v>
      </c>
      <c r="M36" s="7">
        <f>AVERAGE(H53:H56)</f>
        <v>0</v>
      </c>
      <c r="N36" s="7">
        <f>AVERAGE(I53:I56)</f>
        <v>203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203</v>
      </c>
      <c r="E37" s="11">
        <f t="shared" si="0"/>
        <v>203</v>
      </c>
      <c r="F37" s="8">
        <v>73</v>
      </c>
      <c r="G37" s="12" t="s">
        <v>69</v>
      </c>
      <c r="H37" s="37">
        <v>0</v>
      </c>
      <c r="I37" s="10">
        <v>203</v>
      </c>
      <c r="J37" s="8">
        <f t="shared" si="1"/>
        <v>203</v>
      </c>
      <c r="K37" s="2"/>
      <c r="L37" s="103" t="s">
        <v>109</v>
      </c>
      <c r="M37" s="7">
        <f>AVERAGE(H57:H60)</f>
        <v>0</v>
      </c>
      <c r="N37" s="7">
        <f>AVERAGE(I57:I60)</f>
        <v>203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203</v>
      </c>
      <c r="E38" s="8">
        <f t="shared" si="0"/>
        <v>203</v>
      </c>
      <c r="F38" s="8">
        <f t="shared" ref="F38:F60" si="5">F37+1</f>
        <v>74</v>
      </c>
      <c r="G38" s="12" t="s">
        <v>71</v>
      </c>
      <c r="H38" s="37">
        <v>0</v>
      </c>
      <c r="I38" s="10">
        <v>203</v>
      </c>
      <c r="J38" s="8">
        <f t="shared" si="1"/>
        <v>203</v>
      </c>
      <c r="K38" s="2"/>
      <c r="L38" s="103" t="s">
        <v>295</v>
      </c>
      <c r="M38" s="103">
        <f>AVERAGE(M14:M37)</f>
        <v>0</v>
      </c>
      <c r="N38" s="103">
        <f>AVERAGE(N14:N37)</f>
        <v>203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203</v>
      </c>
      <c r="E39" s="8">
        <f t="shared" si="0"/>
        <v>203</v>
      </c>
      <c r="F39" s="8">
        <f t="shared" si="5"/>
        <v>75</v>
      </c>
      <c r="G39" s="12" t="s">
        <v>73</v>
      </c>
      <c r="H39" s="37">
        <v>0</v>
      </c>
      <c r="I39" s="10">
        <v>203</v>
      </c>
      <c r="J39" s="8">
        <f t="shared" si="1"/>
        <v>203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203</v>
      </c>
      <c r="E40" s="8">
        <f t="shared" si="0"/>
        <v>203</v>
      </c>
      <c r="F40" s="8">
        <f t="shared" si="5"/>
        <v>76</v>
      </c>
      <c r="G40" s="12" t="s">
        <v>75</v>
      </c>
      <c r="H40" s="37">
        <v>0</v>
      </c>
      <c r="I40" s="10">
        <v>203</v>
      </c>
      <c r="J40" s="8">
        <f t="shared" si="1"/>
        <v>203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203</v>
      </c>
      <c r="E41" s="8">
        <f t="shared" si="0"/>
        <v>203</v>
      </c>
      <c r="F41" s="8">
        <f t="shared" si="5"/>
        <v>77</v>
      </c>
      <c r="G41" s="12" t="s">
        <v>77</v>
      </c>
      <c r="H41" s="37">
        <v>0</v>
      </c>
      <c r="I41" s="10">
        <v>203</v>
      </c>
      <c r="J41" s="8">
        <f t="shared" si="1"/>
        <v>203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203</v>
      </c>
      <c r="E42" s="8">
        <f t="shared" si="0"/>
        <v>203</v>
      </c>
      <c r="F42" s="8">
        <f t="shared" si="5"/>
        <v>78</v>
      </c>
      <c r="G42" s="12" t="s">
        <v>79</v>
      </c>
      <c r="H42" s="37">
        <v>0</v>
      </c>
      <c r="I42" s="10">
        <v>203</v>
      </c>
      <c r="J42" s="8">
        <f t="shared" si="1"/>
        <v>203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203</v>
      </c>
      <c r="E43" s="8">
        <f t="shared" si="0"/>
        <v>203</v>
      </c>
      <c r="F43" s="8">
        <f t="shared" si="5"/>
        <v>79</v>
      </c>
      <c r="G43" s="12" t="s">
        <v>81</v>
      </c>
      <c r="H43" s="37">
        <v>0</v>
      </c>
      <c r="I43" s="10">
        <v>203</v>
      </c>
      <c r="J43" s="8">
        <f t="shared" si="1"/>
        <v>203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203</v>
      </c>
      <c r="E44" s="8">
        <f t="shared" si="0"/>
        <v>203</v>
      </c>
      <c r="F44" s="8">
        <f t="shared" si="5"/>
        <v>80</v>
      </c>
      <c r="G44" s="12" t="s">
        <v>83</v>
      </c>
      <c r="H44" s="37">
        <v>0</v>
      </c>
      <c r="I44" s="10">
        <v>203</v>
      </c>
      <c r="J44" s="8">
        <f t="shared" si="1"/>
        <v>203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203</v>
      </c>
      <c r="E45" s="8">
        <f t="shared" si="0"/>
        <v>203</v>
      </c>
      <c r="F45" s="8">
        <f t="shared" si="5"/>
        <v>81</v>
      </c>
      <c r="G45" s="12" t="s">
        <v>85</v>
      </c>
      <c r="H45" s="37">
        <v>0</v>
      </c>
      <c r="I45" s="10">
        <v>203</v>
      </c>
      <c r="J45" s="8">
        <f t="shared" si="1"/>
        <v>203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203</v>
      </c>
      <c r="E46" s="8">
        <f t="shared" si="0"/>
        <v>203</v>
      </c>
      <c r="F46" s="8">
        <f t="shared" si="5"/>
        <v>82</v>
      </c>
      <c r="G46" s="12" t="s">
        <v>87</v>
      </c>
      <c r="H46" s="37">
        <v>0</v>
      </c>
      <c r="I46" s="10">
        <v>203</v>
      </c>
      <c r="J46" s="8">
        <f t="shared" si="1"/>
        <v>203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203</v>
      </c>
      <c r="E47" s="8">
        <f t="shared" si="0"/>
        <v>203</v>
      </c>
      <c r="F47" s="8">
        <f t="shared" si="5"/>
        <v>83</v>
      </c>
      <c r="G47" s="12" t="s">
        <v>89</v>
      </c>
      <c r="H47" s="37">
        <v>0</v>
      </c>
      <c r="I47" s="10">
        <v>203</v>
      </c>
      <c r="J47" s="8">
        <f t="shared" si="1"/>
        <v>203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203</v>
      </c>
      <c r="E48" s="8">
        <f t="shared" si="0"/>
        <v>203</v>
      </c>
      <c r="F48" s="8">
        <f t="shared" si="5"/>
        <v>84</v>
      </c>
      <c r="G48" s="12" t="s">
        <v>91</v>
      </c>
      <c r="H48" s="37">
        <v>0</v>
      </c>
      <c r="I48" s="10">
        <v>203</v>
      </c>
      <c r="J48" s="8">
        <f t="shared" si="1"/>
        <v>203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203</v>
      </c>
      <c r="E49" s="8">
        <f t="shared" si="0"/>
        <v>203</v>
      </c>
      <c r="F49" s="8">
        <f t="shared" si="5"/>
        <v>85</v>
      </c>
      <c r="G49" s="12" t="s">
        <v>93</v>
      </c>
      <c r="H49" s="37">
        <v>0</v>
      </c>
      <c r="I49" s="10">
        <v>203</v>
      </c>
      <c r="J49" s="8">
        <f t="shared" si="1"/>
        <v>203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203</v>
      </c>
      <c r="E50" s="8">
        <f t="shared" si="0"/>
        <v>203</v>
      </c>
      <c r="F50" s="8">
        <f t="shared" si="5"/>
        <v>86</v>
      </c>
      <c r="G50" s="12" t="s">
        <v>95</v>
      </c>
      <c r="H50" s="37">
        <v>0</v>
      </c>
      <c r="I50" s="10">
        <v>203</v>
      </c>
      <c r="J50" s="8">
        <f t="shared" si="1"/>
        <v>203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203</v>
      </c>
      <c r="E51" s="8">
        <f t="shared" si="0"/>
        <v>203</v>
      </c>
      <c r="F51" s="8">
        <f t="shared" si="5"/>
        <v>87</v>
      </c>
      <c r="G51" s="12" t="s">
        <v>97</v>
      </c>
      <c r="H51" s="37">
        <v>0</v>
      </c>
      <c r="I51" s="10">
        <v>203</v>
      </c>
      <c r="J51" s="8">
        <f t="shared" si="1"/>
        <v>203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203</v>
      </c>
      <c r="E52" s="8">
        <f t="shared" si="0"/>
        <v>203</v>
      </c>
      <c r="F52" s="8">
        <f t="shared" si="5"/>
        <v>88</v>
      </c>
      <c r="G52" s="12" t="s">
        <v>99</v>
      </c>
      <c r="H52" s="37">
        <v>0</v>
      </c>
      <c r="I52" s="10">
        <v>203</v>
      </c>
      <c r="J52" s="8">
        <f t="shared" si="1"/>
        <v>203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203</v>
      </c>
      <c r="E53" s="8">
        <f t="shared" si="0"/>
        <v>203</v>
      </c>
      <c r="F53" s="8">
        <f t="shared" si="5"/>
        <v>89</v>
      </c>
      <c r="G53" s="12" t="s">
        <v>101</v>
      </c>
      <c r="H53" s="37">
        <v>0</v>
      </c>
      <c r="I53" s="10">
        <v>203</v>
      </c>
      <c r="J53" s="8">
        <f t="shared" si="1"/>
        <v>203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203</v>
      </c>
      <c r="E54" s="8">
        <f t="shared" si="0"/>
        <v>203</v>
      </c>
      <c r="F54" s="8">
        <f t="shared" si="5"/>
        <v>90</v>
      </c>
      <c r="G54" s="12" t="s">
        <v>103</v>
      </c>
      <c r="H54" s="37">
        <v>0</v>
      </c>
      <c r="I54" s="10">
        <v>203</v>
      </c>
      <c r="J54" s="8">
        <f t="shared" si="1"/>
        <v>203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203</v>
      </c>
      <c r="E55" s="8">
        <f t="shared" si="0"/>
        <v>203</v>
      </c>
      <c r="F55" s="8">
        <f t="shared" si="5"/>
        <v>91</v>
      </c>
      <c r="G55" s="12" t="s">
        <v>105</v>
      </c>
      <c r="H55" s="37">
        <v>0</v>
      </c>
      <c r="I55" s="10">
        <v>203</v>
      </c>
      <c r="J55" s="8">
        <f t="shared" si="1"/>
        <v>203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203</v>
      </c>
      <c r="E56" s="8">
        <f t="shared" si="0"/>
        <v>203</v>
      </c>
      <c r="F56" s="8">
        <f t="shared" si="5"/>
        <v>92</v>
      </c>
      <c r="G56" s="12" t="s">
        <v>107</v>
      </c>
      <c r="H56" s="37">
        <v>0</v>
      </c>
      <c r="I56" s="10">
        <v>203</v>
      </c>
      <c r="J56" s="8">
        <f t="shared" si="1"/>
        <v>203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203</v>
      </c>
      <c r="E57" s="8">
        <f t="shared" si="0"/>
        <v>203</v>
      </c>
      <c r="F57" s="8">
        <f t="shared" si="5"/>
        <v>93</v>
      </c>
      <c r="G57" s="12" t="s">
        <v>109</v>
      </c>
      <c r="H57" s="37">
        <v>0</v>
      </c>
      <c r="I57" s="10">
        <v>203</v>
      </c>
      <c r="J57" s="8">
        <f t="shared" si="1"/>
        <v>203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203</v>
      </c>
      <c r="E58" s="8">
        <f t="shared" si="0"/>
        <v>203</v>
      </c>
      <c r="F58" s="8">
        <f t="shared" si="5"/>
        <v>94</v>
      </c>
      <c r="G58" s="12" t="s">
        <v>111</v>
      </c>
      <c r="H58" s="37">
        <v>0</v>
      </c>
      <c r="I58" s="10">
        <v>203</v>
      </c>
      <c r="J58" s="8">
        <f t="shared" si="1"/>
        <v>203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203</v>
      </c>
      <c r="E59" s="17">
        <f t="shared" si="0"/>
        <v>203</v>
      </c>
      <c r="F59" s="17">
        <f t="shared" si="5"/>
        <v>95</v>
      </c>
      <c r="G59" s="18" t="s">
        <v>113</v>
      </c>
      <c r="H59" s="37">
        <v>0</v>
      </c>
      <c r="I59" s="10">
        <v>203</v>
      </c>
      <c r="J59" s="17">
        <f t="shared" si="1"/>
        <v>203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203</v>
      </c>
      <c r="E60" s="17">
        <f t="shared" si="0"/>
        <v>203</v>
      </c>
      <c r="F60" s="17">
        <f t="shared" si="5"/>
        <v>96</v>
      </c>
      <c r="G60" s="18" t="s">
        <v>115</v>
      </c>
      <c r="H60" s="37">
        <v>0</v>
      </c>
      <c r="I60" s="10">
        <v>203</v>
      </c>
      <c r="J60" s="17">
        <f t="shared" si="1"/>
        <v>203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15"/>
      <c r="B63" s="116"/>
      <c r="C63" s="116"/>
      <c r="D63" s="116"/>
      <c r="E63" s="119" t="s">
        <v>278</v>
      </c>
      <c r="F63" s="120"/>
      <c r="G63" s="121"/>
      <c r="H63" s="21">
        <v>0</v>
      </c>
      <c r="I63" s="21">
        <v>5.7560000000000002</v>
      </c>
      <c r="J63" s="21">
        <f>H63+I63</f>
        <v>5.7560000000000002</v>
      </c>
      <c r="K63" s="2"/>
      <c r="L63" s="22">
        <v>27.416</v>
      </c>
      <c r="M63" s="32">
        <f>L63/1000</f>
        <v>2.7415999999999999E-2</v>
      </c>
      <c r="N63" s="4"/>
      <c r="O63" s="7"/>
      <c r="P63" s="7"/>
      <c r="Q63" s="7"/>
    </row>
    <row r="64" spans="1:17" ht="24" customHeight="1" x14ac:dyDescent="0.25">
      <c r="A64" s="117"/>
      <c r="B64" s="118"/>
      <c r="C64" s="118"/>
      <c r="D64" s="118"/>
      <c r="E64" s="122" t="s">
        <v>279</v>
      </c>
      <c r="F64" s="123"/>
      <c r="G64" s="124"/>
      <c r="H64" s="36">
        <f>K81</f>
        <v>0</v>
      </c>
      <c r="I64" s="36">
        <f>L81</f>
        <v>2.7415999999999999E-2</v>
      </c>
      <c r="J64" s="36">
        <f>H64+I64</f>
        <v>2.7415999999999999E-2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25" t="s">
        <v>280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9.0999999999999998E-2</v>
      </c>
      <c r="N66" s="28">
        <v>0.60899999999999999</v>
      </c>
      <c r="O66" s="29">
        <f>M66+N66</f>
        <v>0.7</v>
      </c>
      <c r="P66" s="29">
        <f>O66/J63*100</f>
        <v>12.161223071577483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5.0474160000000001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0.210309</v>
      </c>
      <c r="O68" s="23"/>
      <c r="P68" s="32">
        <f>M68+N68</f>
        <v>0.210309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210.309</v>
      </c>
      <c r="O69" s="23"/>
      <c r="P69" s="29">
        <f>M69+N69</f>
        <v>210.309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97"/>
      <c r="F71" s="2"/>
      <c r="G71" s="2"/>
      <c r="H71" s="2"/>
      <c r="I71" s="2"/>
      <c r="J71" s="97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2.9100000000000001E-2</v>
      </c>
      <c r="M80" s="32">
        <f>K80+L80</f>
        <v>2.9100000000000001E-2</v>
      </c>
      <c r="N80" s="32">
        <f>M80-M63</f>
        <v>1.6840000000000015E-3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2.7415999999999999E-2</v>
      </c>
      <c r="M81" s="32">
        <f>K81+L81</f>
        <v>2.7415999999999999E-2</v>
      </c>
      <c r="N81" s="32">
        <f>N80/2</f>
        <v>8.4200000000000073E-4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43" customWidth="1"/>
    <col min="2" max="2" width="18.5703125" style="43" customWidth="1"/>
    <col min="3" max="4" width="12.7109375" style="43" customWidth="1"/>
    <col min="5" max="5" width="14.7109375" style="43" customWidth="1"/>
    <col min="6" max="6" width="12.42578125" style="43" customWidth="1"/>
    <col min="7" max="7" width="15.140625" style="43" customWidth="1"/>
    <col min="8" max="9" width="12.7109375" style="43" customWidth="1"/>
    <col min="10" max="10" width="15" style="43" customWidth="1"/>
    <col min="11" max="11" width="9.140625" style="43" customWidth="1"/>
    <col min="12" max="12" width="13" style="43" customWidth="1"/>
    <col min="13" max="13" width="12.7109375" style="43" customWidth="1"/>
    <col min="14" max="14" width="14.28515625" style="43" customWidth="1"/>
    <col min="15" max="15" width="7.85546875" style="43" customWidth="1"/>
    <col min="16" max="17" width="9.140625" style="43" customWidth="1"/>
    <col min="18" max="16384" width="14.42578125" style="43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141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153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142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209</v>
      </c>
      <c r="E13" s="11">
        <f t="shared" ref="E13:E60" si="0">SUM(C13,D13)</f>
        <v>209</v>
      </c>
      <c r="F13" s="8">
        <v>49</v>
      </c>
      <c r="G13" s="12" t="s">
        <v>21</v>
      </c>
      <c r="H13" s="37">
        <v>0</v>
      </c>
      <c r="I13" s="10">
        <v>209</v>
      </c>
      <c r="J13" s="8">
        <f t="shared" ref="J13:J60" si="1">SUM(H13,I13)</f>
        <v>209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209</v>
      </c>
      <c r="E14" s="11">
        <f t="shared" si="0"/>
        <v>209</v>
      </c>
      <c r="F14" s="8">
        <f t="shared" ref="F14:F36" si="3">F13+1</f>
        <v>50</v>
      </c>
      <c r="G14" s="12" t="s">
        <v>23</v>
      </c>
      <c r="H14" s="37">
        <v>0</v>
      </c>
      <c r="I14" s="10">
        <v>209</v>
      </c>
      <c r="J14" s="8">
        <f t="shared" si="1"/>
        <v>209</v>
      </c>
      <c r="K14" s="2"/>
      <c r="L14" s="2" t="s">
        <v>20</v>
      </c>
      <c r="M14" s="7">
        <f>AVERAGE(C13:C16)</f>
        <v>0</v>
      </c>
      <c r="N14" s="7">
        <f>AVERAGE(D13:D16)</f>
        <v>209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209</v>
      </c>
      <c r="E15" s="11">
        <f t="shared" si="0"/>
        <v>209</v>
      </c>
      <c r="F15" s="8">
        <f t="shared" si="3"/>
        <v>51</v>
      </c>
      <c r="G15" s="12" t="s">
        <v>25</v>
      </c>
      <c r="H15" s="37">
        <v>0</v>
      </c>
      <c r="I15" s="10">
        <v>209</v>
      </c>
      <c r="J15" s="8">
        <f t="shared" si="1"/>
        <v>209</v>
      </c>
      <c r="K15" s="2"/>
      <c r="L15" s="2" t="s">
        <v>28</v>
      </c>
      <c r="M15" s="7">
        <f>AVERAGE(C17:C20)</f>
        <v>0</v>
      </c>
      <c r="N15" s="7">
        <f>AVERAGE(D17:D20)</f>
        <v>209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209</v>
      </c>
      <c r="E16" s="11">
        <f t="shared" si="0"/>
        <v>209</v>
      </c>
      <c r="F16" s="8">
        <f t="shared" si="3"/>
        <v>52</v>
      </c>
      <c r="G16" s="12" t="s">
        <v>27</v>
      </c>
      <c r="H16" s="37">
        <v>0</v>
      </c>
      <c r="I16" s="10">
        <v>209</v>
      </c>
      <c r="J16" s="8">
        <f t="shared" si="1"/>
        <v>209</v>
      </c>
      <c r="K16" s="2"/>
      <c r="L16" s="2" t="s">
        <v>36</v>
      </c>
      <c r="M16" s="7">
        <f>AVERAGE(C21:C24)</f>
        <v>0</v>
      </c>
      <c r="N16" s="7">
        <f>AVERAGE(D21:D24)</f>
        <v>209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209</v>
      </c>
      <c r="E17" s="11">
        <f t="shared" si="0"/>
        <v>209</v>
      </c>
      <c r="F17" s="8">
        <f t="shared" si="3"/>
        <v>53</v>
      </c>
      <c r="G17" s="12" t="s">
        <v>29</v>
      </c>
      <c r="H17" s="37">
        <v>0</v>
      </c>
      <c r="I17" s="10">
        <v>209</v>
      </c>
      <c r="J17" s="8">
        <f t="shared" si="1"/>
        <v>209</v>
      </c>
      <c r="K17" s="2"/>
      <c r="L17" s="2" t="s">
        <v>44</v>
      </c>
      <c r="M17" s="7">
        <f>AVERAGE(C25:C28)</f>
        <v>0</v>
      </c>
      <c r="N17" s="7">
        <f>AVERAGE(D25:D28)</f>
        <v>209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209</v>
      </c>
      <c r="E18" s="11">
        <f t="shared" si="0"/>
        <v>209</v>
      </c>
      <c r="F18" s="8">
        <f t="shared" si="3"/>
        <v>54</v>
      </c>
      <c r="G18" s="12" t="s">
        <v>31</v>
      </c>
      <c r="H18" s="37">
        <v>0</v>
      </c>
      <c r="I18" s="10">
        <v>209</v>
      </c>
      <c r="J18" s="8">
        <f t="shared" si="1"/>
        <v>209</v>
      </c>
      <c r="K18" s="2"/>
      <c r="L18" s="2" t="s">
        <v>52</v>
      </c>
      <c r="M18" s="7">
        <f>AVERAGE(C29:C32)</f>
        <v>0</v>
      </c>
      <c r="N18" s="7">
        <f>AVERAGE(D29:D32)</f>
        <v>209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209</v>
      </c>
      <c r="E19" s="11">
        <f t="shared" si="0"/>
        <v>209</v>
      </c>
      <c r="F19" s="8">
        <f t="shared" si="3"/>
        <v>55</v>
      </c>
      <c r="G19" s="12" t="s">
        <v>33</v>
      </c>
      <c r="H19" s="37">
        <v>0</v>
      </c>
      <c r="I19" s="10">
        <v>209</v>
      </c>
      <c r="J19" s="8">
        <f t="shared" si="1"/>
        <v>209</v>
      </c>
      <c r="K19" s="2"/>
      <c r="L19" s="2" t="s">
        <v>60</v>
      </c>
      <c r="M19" s="7">
        <f>AVERAGE(C33:C36)</f>
        <v>0</v>
      </c>
      <c r="N19" s="7">
        <f>AVERAGE(D33:D36)</f>
        <v>209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209</v>
      </c>
      <c r="E20" s="11">
        <f t="shared" si="0"/>
        <v>209</v>
      </c>
      <c r="F20" s="8">
        <f t="shared" si="3"/>
        <v>56</v>
      </c>
      <c r="G20" s="12" t="s">
        <v>35</v>
      </c>
      <c r="H20" s="37">
        <v>0</v>
      </c>
      <c r="I20" s="10">
        <v>209</v>
      </c>
      <c r="J20" s="8">
        <f t="shared" si="1"/>
        <v>209</v>
      </c>
      <c r="K20" s="2"/>
      <c r="L20" s="2" t="s">
        <v>68</v>
      </c>
      <c r="M20" s="7">
        <f>AVERAGE(C37:C40)</f>
        <v>0</v>
      </c>
      <c r="N20" s="7">
        <f>AVERAGE(D37:D40)</f>
        <v>209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209</v>
      </c>
      <c r="E21" s="11">
        <f t="shared" si="0"/>
        <v>209</v>
      </c>
      <c r="F21" s="8">
        <f t="shared" si="3"/>
        <v>57</v>
      </c>
      <c r="G21" s="12" t="s">
        <v>37</v>
      </c>
      <c r="H21" s="37">
        <v>0</v>
      </c>
      <c r="I21" s="10">
        <v>209</v>
      </c>
      <c r="J21" s="8">
        <f t="shared" si="1"/>
        <v>209</v>
      </c>
      <c r="K21" s="2"/>
      <c r="L21" s="2" t="s">
        <v>76</v>
      </c>
      <c r="M21" s="7">
        <f>AVERAGE(C41:C44)</f>
        <v>0</v>
      </c>
      <c r="N21" s="7">
        <f>AVERAGE(D41:D44)</f>
        <v>209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209</v>
      </c>
      <c r="E22" s="11">
        <f t="shared" si="0"/>
        <v>209</v>
      </c>
      <c r="F22" s="8">
        <f t="shared" si="3"/>
        <v>58</v>
      </c>
      <c r="G22" s="12" t="s">
        <v>39</v>
      </c>
      <c r="H22" s="37">
        <v>0</v>
      </c>
      <c r="I22" s="10">
        <v>209</v>
      </c>
      <c r="J22" s="8">
        <f t="shared" si="1"/>
        <v>209</v>
      </c>
      <c r="K22" s="2"/>
      <c r="L22" s="2" t="s">
        <v>84</v>
      </c>
      <c r="M22" s="7">
        <f>AVERAGE(C45:C48)</f>
        <v>0</v>
      </c>
      <c r="N22" s="7">
        <f>AVERAGE(D45:D48)</f>
        <v>209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209</v>
      </c>
      <c r="E23" s="11">
        <f t="shared" si="0"/>
        <v>209</v>
      </c>
      <c r="F23" s="8">
        <f t="shared" si="3"/>
        <v>59</v>
      </c>
      <c r="G23" s="12" t="s">
        <v>41</v>
      </c>
      <c r="H23" s="37">
        <v>0</v>
      </c>
      <c r="I23" s="10">
        <v>209</v>
      </c>
      <c r="J23" s="8">
        <f t="shared" si="1"/>
        <v>209</v>
      </c>
      <c r="K23" s="2"/>
      <c r="L23" s="2" t="s">
        <v>92</v>
      </c>
      <c r="M23" s="7">
        <f>AVERAGE(C49:C52)</f>
        <v>0</v>
      </c>
      <c r="N23" s="7">
        <f>AVERAGE(D49:D52)</f>
        <v>209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209</v>
      </c>
      <c r="E24" s="11">
        <f t="shared" si="0"/>
        <v>209</v>
      </c>
      <c r="F24" s="8">
        <f t="shared" si="3"/>
        <v>60</v>
      </c>
      <c r="G24" s="12" t="s">
        <v>43</v>
      </c>
      <c r="H24" s="37">
        <v>0</v>
      </c>
      <c r="I24" s="10">
        <v>209</v>
      </c>
      <c r="J24" s="8">
        <f t="shared" si="1"/>
        <v>209</v>
      </c>
      <c r="K24" s="2"/>
      <c r="L24" s="13" t="s">
        <v>100</v>
      </c>
      <c r="M24" s="7">
        <f>AVERAGE(C53:C56)</f>
        <v>0</v>
      </c>
      <c r="N24" s="7">
        <f>AVERAGE(D53:D56)</f>
        <v>209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209</v>
      </c>
      <c r="E25" s="11">
        <f t="shared" si="0"/>
        <v>209</v>
      </c>
      <c r="F25" s="8">
        <f t="shared" si="3"/>
        <v>61</v>
      </c>
      <c r="G25" s="12" t="s">
        <v>45</v>
      </c>
      <c r="H25" s="37">
        <v>0</v>
      </c>
      <c r="I25" s="10">
        <v>209</v>
      </c>
      <c r="J25" s="8">
        <f t="shared" si="1"/>
        <v>209</v>
      </c>
      <c r="K25" s="2"/>
      <c r="L25" s="16" t="s">
        <v>108</v>
      </c>
      <c r="M25" s="7">
        <f>AVERAGE(C57:C60)</f>
        <v>0</v>
      </c>
      <c r="N25" s="7">
        <f>AVERAGE(D57:D60)</f>
        <v>209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209</v>
      </c>
      <c r="E26" s="11">
        <f t="shared" si="0"/>
        <v>209</v>
      </c>
      <c r="F26" s="8">
        <f t="shared" si="3"/>
        <v>62</v>
      </c>
      <c r="G26" s="12" t="s">
        <v>47</v>
      </c>
      <c r="H26" s="37">
        <v>0</v>
      </c>
      <c r="I26" s="10">
        <v>209</v>
      </c>
      <c r="J26" s="8">
        <f t="shared" si="1"/>
        <v>209</v>
      </c>
      <c r="K26" s="2"/>
      <c r="L26" s="16" t="s">
        <v>21</v>
      </c>
      <c r="M26" s="7">
        <f>AVERAGE(H13:H16)</f>
        <v>0</v>
      </c>
      <c r="N26" s="7">
        <f>AVERAGE(I13:I16)</f>
        <v>209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209</v>
      </c>
      <c r="E27" s="11">
        <f t="shared" si="0"/>
        <v>209</v>
      </c>
      <c r="F27" s="8">
        <f t="shared" si="3"/>
        <v>63</v>
      </c>
      <c r="G27" s="12" t="s">
        <v>49</v>
      </c>
      <c r="H27" s="37">
        <v>0</v>
      </c>
      <c r="I27" s="10">
        <v>209</v>
      </c>
      <c r="J27" s="8">
        <f t="shared" si="1"/>
        <v>209</v>
      </c>
      <c r="K27" s="2"/>
      <c r="L27" s="24" t="s">
        <v>29</v>
      </c>
      <c r="M27" s="7">
        <f>AVERAGE(H17:H20)</f>
        <v>0</v>
      </c>
      <c r="N27" s="7">
        <f>AVERAGE(I17:I20)</f>
        <v>209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209</v>
      </c>
      <c r="E28" s="11">
        <f t="shared" si="0"/>
        <v>209</v>
      </c>
      <c r="F28" s="8">
        <f t="shared" si="3"/>
        <v>64</v>
      </c>
      <c r="G28" s="12" t="s">
        <v>51</v>
      </c>
      <c r="H28" s="37">
        <v>0</v>
      </c>
      <c r="I28" s="10">
        <v>209</v>
      </c>
      <c r="J28" s="8">
        <f t="shared" si="1"/>
        <v>209</v>
      </c>
      <c r="K28" s="2"/>
      <c r="L28" s="2" t="s">
        <v>37</v>
      </c>
      <c r="M28" s="7">
        <f>AVERAGE(H21:H24)</f>
        <v>0</v>
      </c>
      <c r="N28" s="7">
        <f>AVERAGE(I21:I24)</f>
        <v>209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209</v>
      </c>
      <c r="E29" s="11">
        <f t="shared" si="0"/>
        <v>209</v>
      </c>
      <c r="F29" s="8">
        <f t="shared" si="3"/>
        <v>65</v>
      </c>
      <c r="G29" s="12" t="s">
        <v>53</v>
      </c>
      <c r="H29" s="37">
        <v>0</v>
      </c>
      <c r="I29" s="10">
        <v>209</v>
      </c>
      <c r="J29" s="8">
        <f t="shared" si="1"/>
        <v>209</v>
      </c>
      <c r="K29" s="2"/>
      <c r="L29" s="2" t="s">
        <v>45</v>
      </c>
      <c r="M29" s="7">
        <f>AVERAGE(H25:H28)</f>
        <v>0</v>
      </c>
      <c r="N29" s="7">
        <f>AVERAGE(I25:I28)</f>
        <v>209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209</v>
      </c>
      <c r="E30" s="11">
        <f t="shared" si="0"/>
        <v>209</v>
      </c>
      <c r="F30" s="8">
        <f t="shared" si="3"/>
        <v>66</v>
      </c>
      <c r="G30" s="12" t="s">
        <v>55</v>
      </c>
      <c r="H30" s="37">
        <v>0</v>
      </c>
      <c r="I30" s="10">
        <v>209</v>
      </c>
      <c r="J30" s="8">
        <f t="shared" si="1"/>
        <v>209</v>
      </c>
      <c r="K30" s="2"/>
      <c r="L30" s="2" t="s">
        <v>53</v>
      </c>
      <c r="M30" s="7">
        <f>AVERAGE(H29:H32)</f>
        <v>0</v>
      </c>
      <c r="N30" s="7">
        <f>AVERAGE(I29:I32)</f>
        <v>209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209</v>
      </c>
      <c r="E31" s="11">
        <f t="shared" si="0"/>
        <v>209</v>
      </c>
      <c r="F31" s="8">
        <f t="shared" si="3"/>
        <v>67</v>
      </c>
      <c r="G31" s="12" t="s">
        <v>57</v>
      </c>
      <c r="H31" s="37">
        <v>0</v>
      </c>
      <c r="I31" s="10">
        <v>209</v>
      </c>
      <c r="J31" s="8">
        <f t="shared" si="1"/>
        <v>209</v>
      </c>
      <c r="K31" s="2"/>
      <c r="L31" s="2" t="s">
        <v>61</v>
      </c>
      <c r="M31" s="7">
        <f>AVERAGE(H33:H36)</f>
        <v>0</v>
      </c>
      <c r="N31" s="7">
        <f>AVERAGE(I33:I36)</f>
        <v>209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209</v>
      </c>
      <c r="E32" s="11">
        <f t="shared" si="0"/>
        <v>209</v>
      </c>
      <c r="F32" s="8">
        <f t="shared" si="3"/>
        <v>68</v>
      </c>
      <c r="G32" s="12" t="s">
        <v>59</v>
      </c>
      <c r="H32" s="37">
        <v>0</v>
      </c>
      <c r="I32" s="10">
        <v>209</v>
      </c>
      <c r="J32" s="8">
        <f t="shared" si="1"/>
        <v>209</v>
      </c>
      <c r="K32" s="2"/>
      <c r="L32" s="2" t="s">
        <v>69</v>
      </c>
      <c r="M32" s="7">
        <f>AVERAGE(H37:H40)</f>
        <v>0</v>
      </c>
      <c r="N32" s="7">
        <f>AVERAGE(I37:I40)</f>
        <v>209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209</v>
      </c>
      <c r="E33" s="11">
        <f t="shared" si="0"/>
        <v>209</v>
      </c>
      <c r="F33" s="8">
        <f t="shared" si="3"/>
        <v>69</v>
      </c>
      <c r="G33" s="12" t="s">
        <v>61</v>
      </c>
      <c r="H33" s="37">
        <v>0</v>
      </c>
      <c r="I33" s="10">
        <v>209</v>
      </c>
      <c r="J33" s="8">
        <f t="shared" si="1"/>
        <v>209</v>
      </c>
      <c r="K33" s="2"/>
      <c r="L33" s="2" t="s">
        <v>77</v>
      </c>
      <c r="M33" s="7">
        <f>AVERAGE(H41:H44)</f>
        <v>0</v>
      </c>
      <c r="N33" s="7">
        <f>AVERAGE(I41:I44)</f>
        <v>209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209</v>
      </c>
      <c r="E34" s="11">
        <f t="shared" si="0"/>
        <v>209</v>
      </c>
      <c r="F34" s="8">
        <f t="shared" si="3"/>
        <v>70</v>
      </c>
      <c r="G34" s="12" t="s">
        <v>63</v>
      </c>
      <c r="H34" s="37">
        <v>0</v>
      </c>
      <c r="I34" s="10">
        <v>209</v>
      </c>
      <c r="J34" s="8">
        <f t="shared" si="1"/>
        <v>209</v>
      </c>
      <c r="K34" s="2"/>
      <c r="L34" s="2" t="s">
        <v>85</v>
      </c>
      <c r="M34" s="7">
        <f>AVERAGE(H45:H48)</f>
        <v>0</v>
      </c>
      <c r="N34" s="7">
        <f>AVERAGE(I45:I48)</f>
        <v>209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209</v>
      </c>
      <c r="E35" s="11">
        <f t="shared" si="0"/>
        <v>209</v>
      </c>
      <c r="F35" s="8">
        <f t="shared" si="3"/>
        <v>71</v>
      </c>
      <c r="G35" s="12" t="s">
        <v>65</v>
      </c>
      <c r="H35" s="37">
        <v>0</v>
      </c>
      <c r="I35" s="10">
        <v>209</v>
      </c>
      <c r="J35" s="8">
        <f t="shared" si="1"/>
        <v>209</v>
      </c>
      <c r="K35" s="2"/>
      <c r="L35" s="2" t="s">
        <v>93</v>
      </c>
      <c r="M35" s="7">
        <f>AVERAGE(H49:H52)</f>
        <v>0</v>
      </c>
      <c r="N35" s="7">
        <f>AVERAGE(I49:I52)</f>
        <v>209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209</v>
      </c>
      <c r="E36" s="11">
        <f t="shared" si="0"/>
        <v>209</v>
      </c>
      <c r="F36" s="8">
        <f t="shared" si="3"/>
        <v>72</v>
      </c>
      <c r="G36" s="12" t="s">
        <v>67</v>
      </c>
      <c r="H36" s="37">
        <v>0</v>
      </c>
      <c r="I36" s="10">
        <v>209</v>
      </c>
      <c r="J36" s="8">
        <f t="shared" si="1"/>
        <v>209</v>
      </c>
      <c r="K36" s="2"/>
      <c r="L36" s="103" t="s">
        <v>101</v>
      </c>
      <c r="M36" s="7">
        <f>AVERAGE(H53:H56)</f>
        <v>0</v>
      </c>
      <c r="N36" s="7">
        <f>AVERAGE(I53:I56)</f>
        <v>209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209</v>
      </c>
      <c r="E37" s="11">
        <f t="shared" si="0"/>
        <v>209</v>
      </c>
      <c r="F37" s="8">
        <v>73</v>
      </c>
      <c r="G37" s="12" t="s">
        <v>69</v>
      </c>
      <c r="H37" s="37">
        <v>0</v>
      </c>
      <c r="I37" s="10">
        <v>209</v>
      </c>
      <c r="J37" s="8">
        <f t="shared" si="1"/>
        <v>209</v>
      </c>
      <c r="K37" s="2"/>
      <c r="L37" s="103" t="s">
        <v>109</v>
      </c>
      <c r="M37" s="7">
        <f>AVERAGE(H57:H60)</f>
        <v>0</v>
      </c>
      <c r="N37" s="7">
        <f>AVERAGE(I57:I60)</f>
        <v>209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209</v>
      </c>
      <c r="E38" s="8">
        <f t="shared" si="0"/>
        <v>209</v>
      </c>
      <c r="F38" s="8">
        <f t="shared" ref="F38:F60" si="5">F37+1</f>
        <v>74</v>
      </c>
      <c r="G38" s="12" t="s">
        <v>71</v>
      </c>
      <c r="H38" s="37">
        <v>0</v>
      </c>
      <c r="I38" s="10">
        <v>209</v>
      </c>
      <c r="J38" s="8">
        <f t="shared" si="1"/>
        <v>209</v>
      </c>
      <c r="K38" s="2"/>
      <c r="L38" s="103" t="s">
        <v>295</v>
      </c>
      <c r="M38" s="103">
        <f>AVERAGE(M14:M37)</f>
        <v>0</v>
      </c>
      <c r="N38" s="103">
        <f>AVERAGE(N14:N37)</f>
        <v>209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209</v>
      </c>
      <c r="E39" s="8">
        <f t="shared" si="0"/>
        <v>209</v>
      </c>
      <c r="F39" s="8">
        <f t="shared" si="5"/>
        <v>75</v>
      </c>
      <c r="G39" s="12" t="s">
        <v>73</v>
      </c>
      <c r="H39" s="37">
        <v>0</v>
      </c>
      <c r="I39" s="10">
        <v>209</v>
      </c>
      <c r="J39" s="8">
        <f t="shared" si="1"/>
        <v>209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209</v>
      </c>
      <c r="E40" s="8">
        <f t="shared" si="0"/>
        <v>209</v>
      </c>
      <c r="F40" s="8">
        <f t="shared" si="5"/>
        <v>76</v>
      </c>
      <c r="G40" s="12" t="s">
        <v>75</v>
      </c>
      <c r="H40" s="37">
        <v>0</v>
      </c>
      <c r="I40" s="10">
        <v>209</v>
      </c>
      <c r="J40" s="8">
        <f t="shared" si="1"/>
        <v>209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209</v>
      </c>
      <c r="E41" s="8">
        <f t="shared" si="0"/>
        <v>209</v>
      </c>
      <c r="F41" s="8">
        <f t="shared" si="5"/>
        <v>77</v>
      </c>
      <c r="G41" s="12" t="s">
        <v>77</v>
      </c>
      <c r="H41" s="37">
        <v>0</v>
      </c>
      <c r="I41" s="10">
        <v>209</v>
      </c>
      <c r="J41" s="8">
        <f t="shared" si="1"/>
        <v>209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209</v>
      </c>
      <c r="E42" s="8">
        <f t="shared" si="0"/>
        <v>209</v>
      </c>
      <c r="F42" s="8">
        <f t="shared" si="5"/>
        <v>78</v>
      </c>
      <c r="G42" s="12" t="s">
        <v>79</v>
      </c>
      <c r="H42" s="37">
        <v>0</v>
      </c>
      <c r="I42" s="10">
        <v>209</v>
      </c>
      <c r="J42" s="8">
        <f t="shared" si="1"/>
        <v>209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209</v>
      </c>
      <c r="E43" s="8">
        <f t="shared" si="0"/>
        <v>209</v>
      </c>
      <c r="F43" s="8">
        <f t="shared" si="5"/>
        <v>79</v>
      </c>
      <c r="G43" s="12" t="s">
        <v>81</v>
      </c>
      <c r="H43" s="37">
        <v>0</v>
      </c>
      <c r="I43" s="10">
        <v>209</v>
      </c>
      <c r="J43" s="8">
        <f t="shared" si="1"/>
        <v>209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209</v>
      </c>
      <c r="E44" s="8">
        <f t="shared" si="0"/>
        <v>209</v>
      </c>
      <c r="F44" s="8">
        <f t="shared" si="5"/>
        <v>80</v>
      </c>
      <c r="G44" s="12" t="s">
        <v>83</v>
      </c>
      <c r="H44" s="37">
        <v>0</v>
      </c>
      <c r="I44" s="10">
        <v>209</v>
      </c>
      <c r="J44" s="8">
        <f t="shared" si="1"/>
        <v>209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209</v>
      </c>
      <c r="E45" s="8">
        <f t="shared" si="0"/>
        <v>209</v>
      </c>
      <c r="F45" s="8">
        <f t="shared" si="5"/>
        <v>81</v>
      </c>
      <c r="G45" s="12" t="s">
        <v>85</v>
      </c>
      <c r="H45" s="37">
        <v>0</v>
      </c>
      <c r="I45" s="10">
        <v>209</v>
      </c>
      <c r="J45" s="8">
        <f t="shared" si="1"/>
        <v>209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209</v>
      </c>
      <c r="E46" s="8">
        <f t="shared" si="0"/>
        <v>209</v>
      </c>
      <c r="F46" s="8">
        <f t="shared" si="5"/>
        <v>82</v>
      </c>
      <c r="G46" s="12" t="s">
        <v>87</v>
      </c>
      <c r="H46" s="37">
        <v>0</v>
      </c>
      <c r="I46" s="10">
        <v>209</v>
      </c>
      <c r="J46" s="8">
        <f t="shared" si="1"/>
        <v>209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209</v>
      </c>
      <c r="E47" s="8">
        <f t="shared" si="0"/>
        <v>209</v>
      </c>
      <c r="F47" s="8">
        <f t="shared" si="5"/>
        <v>83</v>
      </c>
      <c r="G47" s="12" t="s">
        <v>89</v>
      </c>
      <c r="H47" s="37">
        <v>0</v>
      </c>
      <c r="I47" s="10">
        <v>209</v>
      </c>
      <c r="J47" s="8">
        <f t="shared" si="1"/>
        <v>209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209</v>
      </c>
      <c r="E48" s="8">
        <f t="shared" si="0"/>
        <v>209</v>
      </c>
      <c r="F48" s="8">
        <f t="shared" si="5"/>
        <v>84</v>
      </c>
      <c r="G48" s="12" t="s">
        <v>91</v>
      </c>
      <c r="H48" s="37">
        <v>0</v>
      </c>
      <c r="I48" s="10">
        <v>209</v>
      </c>
      <c r="J48" s="8">
        <f t="shared" si="1"/>
        <v>209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209</v>
      </c>
      <c r="E49" s="8">
        <f t="shared" si="0"/>
        <v>209</v>
      </c>
      <c r="F49" s="8">
        <f t="shared" si="5"/>
        <v>85</v>
      </c>
      <c r="G49" s="12" t="s">
        <v>93</v>
      </c>
      <c r="H49" s="37">
        <v>0</v>
      </c>
      <c r="I49" s="10">
        <v>209</v>
      </c>
      <c r="J49" s="8">
        <f t="shared" si="1"/>
        <v>209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209</v>
      </c>
      <c r="E50" s="8">
        <f t="shared" si="0"/>
        <v>209</v>
      </c>
      <c r="F50" s="8">
        <f t="shared" si="5"/>
        <v>86</v>
      </c>
      <c r="G50" s="12" t="s">
        <v>95</v>
      </c>
      <c r="H50" s="37">
        <v>0</v>
      </c>
      <c r="I50" s="10">
        <v>209</v>
      </c>
      <c r="J50" s="8">
        <f t="shared" si="1"/>
        <v>209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209</v>
      </c>
      <c r="E51" s="8">
        <f t="shared" si="0"/>
        <v>209</v>
      </c>
      <c r="F51" s="8">
        <f t="shared" si="5"/>
        <v>87</v>
      </c>
      <c r="G51" s="12" t="s">
        <v>97</v>
      </c>
      <c r="H51" s="37">
        <v>0</v>
      </c>
      <c r="I51" s="10">
        <v>209</v>
      </c>
      <c r="J51" s="8">
        <f t="shared" si="1"/>
        <v>209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209</v>
      </c>
      <c r="E52" s="8">
        <f t="shared" si="0"/>
        <v>209</v>
      </c>
      <c r="F52" s="8">
        <f t="shared" si="5"/>
        <v>88</v>
      </c>
      <c r="G52" s="12" t="s">
        <v>99</v>
      </c>
      <c r="H52" s="37">
        <v>0</v>
      </c>
      <c r="I52" s="10">
        <v>209</v>
      </c>
      <c r="J52" s="8">
        <f t="shared" si="1"/>
        <v>209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209</v>
      </c>
      <c r="E53" s="8">
        <f t="shared" si="0"/>
        <v>209</v>
      </c>
      <c r="F53" s="8">
        <f t="shared" si="5"/>
        <v>89</v>
      </c>
      <c r="G53" s="12" t="s">
        <v>101</v>
      </c>
      <c r="H53" s="37">
        <v>0</v>
      </c>
      <c r="I53" s="10">
        <v>209</v>
      </c>
      <c r="J53" s="8">
        <f t="shared" si="1"/>
        <v>209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209</v>
      </c>
      <c r="E54" s="8">
        <f t="shared" si="0"/>
        <v>209</v>
      </c>
      <c r="F54" s="8">
        <f t="shared" si="5"/>
        <v>90</v>
      </c>
      <c r="G54" s="12" t="s">
        <v>103</v>
      </c>
      <c r="H54" s="37">
        <v>0</v>
      </c>
      <c r="I54" s="10">
        <v>209</v>
      </c>
      <c r="J54" s="8">
        <f t="shared" si="1"/>
        <v>209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209</v>
      </c>
      <c r="E55" s="8">
        <f t="shared" si="0"/>
        <v>209</v>
      </c>
      <c r="F55" s="8">
        <f t="shared" si="5"/>
        <v>91</v>
      </c>
      <c r="G55" s="12" t="s">
        <v>105</v>
      </c>
      <c r="H55" s="37">
        <v>0</v>
      </c>
      <c r="I55" s="10">
        <v>209</v>
      </c>
      <c r="J55" s="8">
        <f t="shared" si="1"/>
        <v>209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209</v>
      </c>
      <c r="E56" s="8">
        <f t="shared" si="0"/>
        <v>209</v>
      </c>
      <c r="F56" s="8">
        <f t="shared" si="5"/>
        <v>92</v>
      </c>
      <c r="G56" s="12" t="s">
        <v>107</v>
      </c>
      <c r="H56" s="37">
        <v>0</v>
      </c>
      <c r="I56" s="10">
        <v>209</v>
      </c>
      <c r="J56" s="8">
        <f t="shared" si="1"/>
        <v>209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209</v>
      </c>
      <c r="E57" s="8">
        <f t="shared" si="0"/>
        <v>209</v>
      </c>
      <c r="F57" s="8">
        <f t="shared" si="5"/>
        <v>93</v>
      </c>
      <c r="G57" s="12" t="s">
        <v>109</v>
      </c>
      <c r="H57" s="37">
        <v>0</v>
      </c>
      <c r="I57" s="10">
        <v>209</v>
      </c>
      <c r="J57" s="8">
        <f t="shared" si="1"/>
        <v>209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209</v>
      </c>
      <c r="E58" s="8">
        <f t="shared" si="0"/>
        <v>209</v>
      </c>
      <c r="F58" s="8">
        <f t="shared" si="5"/>
        <v>94</v>
      </c>
      <c r="G58" s="12" t="s">
        <v>111</v>
      </c>
      <c r="H58" s="37">
        <v>0</v>
      </c>
      <c r="I58" s="10">
        <v>209</v>
      </c>
      <c r="J58" s="8">
        <f t="shared" si="1"/>
        <v>209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209</v>
      </c>
      <c r="E59" s="17">
        <f t="shared" si="0"/>
        <v>209</v>
      </c>
      <c r="F59" s="17">
        <f t="shared" si="5"/>
        <v>95</v>
      </c>
      <c r="G59" s="18" t="s">
        <v>113</v>
      </c>
      <c r="H59" s="37">
        <v>0</v>
      </c>
      <c r="I59" s="10">
        <v>209</v>
      </c>
      <c r="J59" s="17">
        <f t="shared" si="1"/>
        <v>209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209</v>
      </c>
      <c r="E60" s="17">
        <f t="shared" si="0"/>
        <v>209</v>
      </c>
      <c r="F60" s="17">
        <f t="shared" si="5"/>
        <v>96</v>
      </c>
      <c r="G60" s="18" t="s">
        <v>115</v>
      </c>
      <c r="H60" s="37">
        <v>0</v>
      </c>
      <c r="I60" s="10">
        <v>209</v>
      </c>
      <c r="J60" s="17">
        <f t="shared" si="1"/>
        <v>209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143</v>
      </c>
      <c r="F63" s="120"/>
      <c r="G63" s="121"/>
      <c r="H63" s="21">
        <v>0</v>
      </c>
      <c r="I63" s="21">
        <v>5.7279999999999998</v>
      </c>
      <c r="J63" s="21">
        <f>H63+I63</f>
        <v>5.7279999999999998</v>
      </c>
      <c r="K63" s="2"/>
      <c r="L63" s="22">
        <f>66.666</f>
        <v>66.665999999999997</v>
      </c>
      <c r="M63" s="32">
        <f>L63/1000</f>
        <v>6.6666000000000003E-2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144</v>
      </c>
      <c r="F64" s="123"/>
      <c r="G64" s="124"/>
      <c r="H64" s="36">
        <f>K81</f>
        <v>0</v>
      </c>
      <c r="I64" s="36">
        <f>L81</f>
        <v>6.6666000000000003E-2</v>
      </c>
      <c r="J64" s="36">
        <f>H64+I64</f>
        <v>6.6666000000000003E-2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145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1.9E-2</v>
      </c>
      <c r="N66" s="28">
        <v>0.58699999999999997</v>
      </c>
      <c r="O66" s="29">
        <f>M66+N66</f>
        <v>0.60599999999999998</v>
      </c>
      <c r="P66" s="29">
        <f>O66/J63*100</f>
        <v>10.579608938547485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5.152666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0.21469441666666667</v>
      </c>
      <c r="O68" s="23"/>
      <c r="P68" s="32">
        <f>M68+N68</f>
        <v>0.21469441666666667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214.69441666666665</v>
      </c>
      <c r="O69" s="23"/>
      <c r="P69" s="29">
        <f>M69+N69</f>
        <v>214.69441666666665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42"/>
      <c r="F71" s="2"/>
      <c r="G71" s="2"/>
      <c r="H71" s="2"/>
      <c r="I71" s="2"/>
      <c r="J71" s="4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6.6500000000000004E-2</v>
      </c>
      <c r="M80" s="32">
        <f>K80+L80</f>
        <v>6.6500000000000004E-2</v>
      </c>
      <c r="N80" s="32">
        <f>M80-M63</f>
        <v>-1.6599999999999948E-4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6.6666000000000003E-2</v>
      </c>
      <c r="M81" s="32">
        <f>K81+L81</f>
        <v>6.6666000000000003E-2</v>
      </c>
      <c r="N81" s="32">
        <f>N80/2</f>
        <v>-8.2999999999999741E-5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100" customWidth="1"/>
    <col min="2" max="2" width="18.5703125" style="100" customWidth="1"/>
    <col min="3" max="4" width="12.7109375" style="100" customWidth="1"/>
    <col min="5" max="5" width="14.7109375" style="100" customWidth="1"/>
    <col min="6" max="6" width="12.42578125" style="100" customWidth="1"/>
    <col min="7" max="7" width="15.140625" style="100" customWidth="1"/>
    <col min="8" max="9" width="12.7109375" style="100" customWidth="1"/>
    <col min="10" max="10" width="15" style="100" customWidth="1"/>
    <col min="11" max="11" width="9.140625" style="100" customWidth="1"/>
    <col min="12" max="12" width="13" style="100" customWidth="1"/>
    <col min="13" max="13" width="12.7109375" style="100" customWidth="1"/>
    <col min="14" max="14" width="14.28515625" style="100" customWidth="1"/>
    <col min="15" max="15" width="7.85546875" style="100" customWidth="1"/>
    <col min="16" max="17" width="9.140625" style="100" customWidth="1"/>
    <col min="18" max="16384" width="14.42578125" style="100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282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292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283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209</v>
      </c>
      <c r="E13" s="11">
        <f t="shared" ref="E13:E60" si="0">SUM(C13,D13)</f>
        <v>209</v>
      </c>
      <c r="F13" s="8">
        <v>49</v>
      </c>
      <c r="G13" s="12" t="s">
        <v>21</v>
      </c>
      <c r="H13" s="37">
        <v>0</v>
      </c>
      <c r="I13" s="10">
        <v>209</v>
      </c>
      <c r="J13" s="8">
        <f t="shared" ref="J13:J60" si="1">SUM(H13,I13)</f>
        <v>209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209</v>
      </c>
      <c r="E14" s="11">
        <f t="shared" si="0"/>
        <v>209</v>
      </c>
      <c r="F14" s="8">
        <f t="shared" ref="F14:F36" si="3">F13+1</f>
        <v>50</v>
      </c>
      <c r="G14" s="12" t="s">
        <v>23</v>
      </c>
      <c r="H14" s="37">
        <v>0</v>
      </c>
      <c r="I14" s="10">
        <v>209</v>
      </c>
      <c r="J14" s="8">
        <f t="shared" si="1"/>
        <v>209</v>
      </c>
      <c r="K14" s="2"/>
      <c r="L14" s="2" t="s">
        <v>20</v>
      </c>
      <c r="M14" s="7">
        <f>AVERAGE(C13:C16)</f>
        <v>0</v>
      </c>
      <c r="N14" s="7">
        <f>AVERAGE(D13:D16)</f>
        <v>209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209</v>
      </c>
      <c r="E15" s="11">
        <f t="shared" si="0"/>
        <v>209</v>
      </c>
      <c r="F15" s="8">
        <f t="shared" si="3"/>
        <v>51</v>
      </c>
      <c r="G15" s="12" t="s">
        <v>25</v>
      </c>
      <c r="H15" s="37">
        <v>0</v>
      </c>
      <c r="I15" s="10">
        <v>209</v>
      </c>
      <c r="J15" s="8">
        <f t="shared" si="1"/>
        <v>209</v>
      </c>
      <c r="K15" s="2"/>
      <c r="L15" s="2" t="s">
        <v>28</v>
      </c>
      <c r="M15" s="7">
        <f>AVERAGE(C17:C20)</f>
        <v>0</v>
      </c>
      <c r="N15" s="7">
        <f>AVERAGE(D17:D20)</f>
        <v>209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209</v>
      </c>
      <c r="E16" s="11">
        <f t="shared" si="0"/>
        <v>209</v>
      </c>
      <c r="F16" s="8">
        <f t="shared" si="3"/>
        <v>52</v>
      </c>
      <c r="G16" s="12" t="s">
        <v>27</v>
      </c>
      <c r="H16" s="37">
        <v>0</v>
      </c>
      <c r="I16" s="10">
        <v>209</v>
      </c>
      <c r="J16" s="8">
        <f t="shared" si="1"/>
        <v>209</v>
      </c>
      <c r="K16" s="2"/>
      <c r="L16" s="2" t="s">
        <v>36</v>
      </c>
      <c r="M16" s="7">
        <f>AVERAGE(C21:C24)</f>
        <v>0</v>
      </c>
      <c r="N16" s="7">
        <f>AVERAGE(D21:D24)</f>
        <v>209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209</v>
      </c>
      <c r="E17" s="11">
        <f t="shared" si="0"/>
        <v>209</v>
      </c>
      <c r="F17" s="8">
        <f t="shared" si="3"/>
        <v>53</v>
      </c>
      <c r="G17" s="12" t="s">
        <v>29</v>
      </c>
      <c r="H17" s="37">
        <v>0</v>
      </c>
      <c r="I17" s="10">
        <v>209</v>
      </c>
      <c r="J17" s="8">
        <f t="shared" si="1"/>
        <v>209</v>
      </c>
      <c r="K17" s="2"/>
      <c r="L17" s="2" t="s">
        <v>44</v>
      </c>
      <c r="M17" s="7">
        <f>AVERAGE(C25:C28)</f>
        <v>0</v>
      </c>
      <c r="N17" s="7">
        <f>AVERAGE(D25:D28)</f>
        <v>209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209</v>
      </c>
      <c r="E18" s="11">
        <f t="shared" si="0"/>
        <v>209</v>
      </c>
      <c r="F18" s="8">
        <f t="shared" si="3"/>
        <v>54</v>
      </c>
      <c r="G18" s="12" t="s">
        <v>31</v>
      </c>
      <c r="H18" s="37">
        <v>0</v>
      </c>
      <c r="I18" s="10">
        <v>209</v>
      </c>
      <c r="J18" s="8">
        <f t="shared" si="1"/>
        <v>209</v>
      </c>
      <c r="K18" s="2"/>
      <c r="L18" s="2" t="s">
        <v>52</v>
      </c>
      <c r="M18" s="7">
        <f>AVERAGE(C29:C32)</f>
        <v>0</v>
      </c>
      <c r="N18" s="7">
        <f>AVERAGE(D29:D32)</f>
        <v>209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209</v>
      </c>
      <c r="E19" s="11">
        <f t="shared" si="0"/>
        <v>209</v>
      </c>
      <c r="F19" s="8">
        <f t="shared" si="3"/>
        <v>55</v>
      </c>
      <c r="G19" s="12" t="s">
        <v>33</v>
      </c>
      <c r="H19" s="37">
        <v>0</v>
      </c>
      <c r="I19" s="10">
        <v>209</v>
      </c>
      <c r="J19" s="8">
        <f t="shared" si="1"/>
        <v>209</v>
      </c>
      <c r="K19" s="2"/>
      <c r="L19" s="2" t="s">
        <v>60</v>
      </c>
      <c r="M19" s="7">
        <f>AVERAGE(C33:C36)</f>
        <v>0</v>
      </c>
      <c r="N19" s="7">
        <f>AVERAGE(D33:D36)</f>
        <v>209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209</v>
      </c>
      <c r="E20" s="11">
        <f t="shared" si="0"/>
        <v>209</v>
      </c>
      <c r="F20" s="8">
        <f t="shared" si="3"/>
        <v>56</v>
      </c>
      <c r="G20" s="12" t="s">
        <v>35</v>
      </c>
      <c r="H20" s="37">
        <v>0</v>
      </c>
      <c r="I20" s="10">
        <v>209</v>
      </c>
      <c r="J20" s="8">
        <f t="shared" si="1"/>
        <v>209</v>
      </c>
      <c r="K20" s="2"/>
      <c r="L20" s="2" t="s">
        <v>68</v>
      </c>
      <c r="M20" s="7">
        <f>AVERAGE(C37:C40)</f>
        <v>0</v>
      </c>
      <c r="N20" s="7">
        <f>AVERAGE(D37:D40)</f>
        <v>209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209</v>
      </c>
      <c r="E21" s="11">
        <f t="shared" si="0"/>
        <v>209</v>
      </c>
      <c r="F21" s="8">
        <f t="shared" si="3"/>
        <v>57</v>
      </c>
      <c r="G21" s="12" t="s">
        <v>37</v>
      </c>
      <c r="H21" s="37">
        <v>0</v>
      </c>
      <c r="I21" s="10">
        <v>209</v>
      </c>
      <c r="J21" s="8">
        <f t="shared" si="1"/>
        <v>209</v>
      </c>
      <c r="K21" s="2"/>
      <c r="L21" s="2" t="s">
        <v>76</v>
      </c>
      <c r="M21" s="7">
        <f>AVERAGE(C41:C44)</f>
        <v>0</v>
      </c>
      <c r="N21" s="7">
        <f>AVERAGE(D41:D44)</f>
        <v>209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209</v>
      </c>
      <c r="E22" s="11">
        <f t="shared" si="0"/>
        <v>209</v>
      </c>
      <c r="F22" s="8">
        <f t="shared" si="3"/>
        <v>58</v>
      </c>
      <c r="G22" s="12" t="s">
        <v>39</v>
      </c>
      <c r="H22" s="37">
        <v>0</v>
      </c>
      <c r="I22" s="10">
        <v>209</v>
      </c>
      <c r="J22" s="8">
        <f t="shared" si="1"/>
        <v>209</v>
      </c>
      <c r="K22" s="2"/>
      <c r="L22" s="2" t="s">
        <v>84</v>
      </c>
      <c r="M22" s="7">
        <f>AVERAGE(C45:C48)</f>
        <v>0</v>
      </c>
      <c r="N22" s="7">
        <f>AVERAGE(D45:D48)</f>
        <v>209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209</v>
      </c>
      <c r="E23" s="11">
        <f t="shared" si="0"/>
        <v>209</v>
      </c>
      <c r="F23" s="8">
        <f t="shared" si="3"/>
        <v>59</v>
      </c>
      <c r="G23" s="12" t="s">
        <v>41</v>
      </c>
      <c r="H23" s="37">
        <v>0</v>
      </c>
      <c r="I23" s="10">
        <v>209</v>
      </c>
      <c r="J23" s="8">
        <f t="shared" si="1"/>
        <v>209</v>
      </c>
      <c r="K23" s="2"/>
      <c r="L23" s="2" t="s">
        <v>92</v>
      </c>
      <c r="M23" s="7">
        <f>AVERAGE(C49:C52)</f>
        <v>0</v>
      </c>
      <c r="N23" s="7">
        <f>AVERAGE(D49:D52)</f>
        <v>209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209</v>
      </c>
      <c r="E24" s="11">
        <f t="shared" si="0"/>
        <v>209</v>
      </c>
      <c r="F24" s="8">
        <f t="shared" si="3"/>
        <v>60</v>
      </c>
      <c r="G24" s="12" t="s">
        <v>43</v>
      </c>
      <c r="H24" s="37">
        <v>0</v>
      </c>
      <c r="I24" s="10">
        <v>209</v>
      </c>
      <c r="J24" s="8">
        <f t="shared" si="1"/>
        <v>209</v>
      </c>
      <c r="K24" s="2"/>
      <c r="L24" s="13" t="s">
        <v>100</v>
      </c>
      <c r="M24" s="7">
        <f>AVERAGE(C53:C56)</f>
        <v>0</v>
      </c>
      <c r="N24" s="7">
        <f>AVERAGE(D53:D56)</f>
        <v>209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209</v>
      </c>
      <c r="E25" s="11">
        <f t="shared" si="0"/>
        <v>209</v>
      </c>
      <c r="F25" s="8">
        <f t="shared" si="3"/>
        <v>61</v>
      </c>
      <c r="G25" s="12" t="s">
        <v>45</v>
      </c>
      <c r="H25" s="37">
        <v>0</v>
      </c>
      <c r="I25" s="10">
        <v>209</v>
      </c>
      <c r="J25" s="8">
        <f t="shared" si="1"/>
        <v>209</v>
      </c>
      <c r="K25" s="2"/>
      <c r="L25" s="16" t="s">
        <v>108</v>
      </c>
      <c r="M25" s="7">
        <f>AVERAGE(C57:C60)</f>
        <v>0</v>
      </c>
      <c r="N25" s="7">
        <f>AVERAGE(D57:D60)</f>
        <v>209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209</v>
      </c>
      <c r="E26" s="11">
        <f t="shared" si="0"/>
        <v>209</v>
      </c>
      <c r="F26" s="8">
        <f t="shared" si="3"/>
        <v>62</v>
      </c>
      <c r="G26" s="12" t="s">
        <v>47</v>
      </c>
      <c r="H26" s="37">
        <v>0</v>
      </c>
      <c r="I26" s="10">
        <v>209</v>
      </c>
      <c r="J26" s="8">
        <f t="shared" si="1"/>
        <v>209</v>
      </c>
      <c r="K26" s="2"/>
      <c r="L26" s="16" t="s">
        <v>21</v>
      </c>
      <c r="M26" s="7">
        <f>AVERAGE(H13:H16)</f>
        <v>0</v>
      </c>
      <c r="N26" s="7">
        <f>AVERAGE(I13:I16)</f>
        <v>209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209</v>
      </c>
      <c r="E27" s="11">
        <f t="shared" si="0"/>
        <v>209</v>
      </c>
      <c r="F27" s="8">
        <f t="shared" si="3"/>
        <v>63</v>
      </c>
      <c r="G27" s="12" t="s">
        <v>49</v>
      </c>
      <c r="H27" s="37">
        <v>0</v>
      </c>
      <c r="I27" s="10">
        <v>209</v>
      </c>
      <c r="J27" s="8">
        <f t="shared" si="1"/>
        <v>209</v>
      </c>
      <c r="K27" s="2"/>
      <c r="L27" s="24" t="s">
        <v>29</v>
      </c>
      <c r="M27" s="7">
        <f>AVERAGE(H17:H20)</f>
        <v>0</v>
      </c>
      <c r="N27" s="7">
        <f>AVERAGE(I17:I20)</f>
        <v>209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209</v>
      </c>
      <c r="E28" s="11">
        <f t="shared" si="0"/>
        <v>209</v>
      </c>
      <c r="F28" s="8">
        <f t="shared" si="3"/>
        <v>64</v>
      </c>
      <c r="G28" s="12" t="s">
        <v>51</v>
      </c>
      <c r="H28" s="37">
        <v>0</v>
      </c>
      <c r="I28" s="10">
        <v>209</v>
      </c>
      <c r="J28" s="8">
        <f t="shared" si="1"/>
        <v>209</v>
      </c>
      <c r="K28" s="2"/>
      <c r="L28" s="2" t="s">
        <v>37</v>
      </c>
      <c r="M28" s="7">
        <f>AVERAGE(H21:H24)</f>
        <v>0</v>
      </c>
      <c r="N28" s="7">
        <f>AVERAGE(I21:I24)</f>
        <v>209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209</v>
      </c>
      <c r="E29" s="11">
        <f t="shared" si="0"/>
        <v>209</v>
      </c>
      <c r="F29" s="8">
        <f t="shared" si="3"/>
        <v>65</v>
      </c>
      <c r="G29" s="12" t="s">
        <v>53</v>
      </c>
      <c r="H29" s="37">
        <v>0</v>
      </c>
      <c r="I29" s="10">
        <v>209</v>
      </c>
      <c r="J29" s="8">
        <f t="shared" si="1"/>
        <v>209</v>
      </c>
      <c r="K29" s="2"/>
      <c r="L29" s="2" t="s">
        <v>45</v>
      </c>
      <c r="M29" s="7">
        <f>AVERAGE(H25:H28)</f>
        <v>0</v>
      </c>
      <c r="N29" s="7">
        <f>AVERAGE(I25:I28)</f>
        <v>209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209</v>
      </c>
      <c r="E30" s="11">
        <f t="shared" si="0"/>
        <v>209</v>
      </c>
      <c r="F30" s="8">
        <f t="shared" si="3"/>
        <v>66</v>
      </c>
      <c r="G30" s="12" t="s">
        <v>55</v>
      </c>
      <c r="H30" s="37">
        <v>0</v>
      </c>
      <c r="I30" s="10">
        <v>209</v>
      </c>
      <c r="J30" s="8">
        <f t="shared" si="1"/>
        <v>209</v>
      </c>
      <c r="K30" s="2"/>
      <c r="L30" s="2" t="s">
        <v>53</v>
      </c>
      <c r="M30" s="7">
        <f>AVERAGE(H29:H32)</f>
        <v>0</v>
      </c>
      <c r="N30" s="7">
        <f>AVERAGE(I29:I32)</f>
        <v>209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209</v>
      </c>
      <c r="E31" s="11">
        <f t="shared" si="0"/>
        <v>209</v>
      </c>
      <c r="F31" s="8">
        <f t="shared" si="3"/>
        <v>67</v>
      </c>
      <c r="G31" s="12" t="s">
        <v>57</v>
      </c>
      <c r="H31" s="37">
        <v>0</v>
      </c>
      <c r="I31" s="10">
        <v>209</v>
      </c>
      <c r="J31" s="8">
        <f t="shared" si="1"/>
        <v>209</v>
      </c>
      <c r="K31" s="2"/>
      <c r="L31" s="2" t="s">
        <v>61</v>
      </c>
      <c r="M31" s="7">
        <f>AVERAGE(H33:H36)</f>
        <v>0</v>
      </c>
      <c r="N31" s="7">
        <f>AVERAGE(I33:I36)</f>
        <v>209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209</v>
      </c>
      <c r="E32" s="11">
        <f t="shared" si="0"/>
        <v>209</v>
      </c>
      <c r="F32" s="8">
        <f t="shared" si="3"/>
        <v>68</v>
      </c>
      <c r="G32" s="12" t="s">
        <v>59</v>
      </c>
      <c r="H32" s="37">
        <v>0</v>
      </c>
      <c r="I32" s="10">
        <v>209</v>
      </c>
      <c r="J32" s="8">
        <f t="shared" si="1"/>
        <v>209</v>
      </c>
      <c r="K32" s="2"/>
      <c r="L32" s="2" t="s">
        <v>69</v>
      </c>
      <c r="M32" s="7">
        <f>AVERAGE(H37:H40)</f>
        <v>0</v>
      </c>
      <c r="N32" s="7">
        <f>AVERAGE(I37:I40)</f>
        <v>209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209</v>
      </c>
      <c r="E33" s="11">
        <f t="shared" si="0"/>
        <v>209</v>
      </c>
      <c r="F33" s="8">
        <f t="shared" si="3"/>
        <v>69</v>
      </c>
      <c r="G33" s="12" t="s">
        <v>61</v>
      </c>
      <c r="H33" s="37">
        <v>0</v>
      </c>
      <c r="I33" s="10">
        <v>209</v>
      </c>
      <c r="J33" s="8">
        <f t="shared" si="1"/>
        <v>209</v>
      </c>
      <c r="K33" s="2"/>
      <c r="L33" s="2" t="s">
        <v>77</v>
      </c>
      <c r="M33" s="7">
        <f>AVERAGE(H41:H44)</f>
        <v>0</v>
      </c>
      <c r="N33" s="7">
        <f>AVERAGE(I41:I44)</f>
        <v>209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209</v>
      </c>
      <c r="E34" s="11">
        <f t="shared" si="0"/>
        <v>209</v>
      </c>
      <c r="F34" s="8">
        <f t="shared" si="3"/>
        <v>70</v>
      </c>
      <c r="G34" s="12" t="s">
        <v>63</v>
      </c>
      <c r="H34" s="37">
        <v>0</v>
      </c>
      <c r="I34" s="10">
        <v>209</v>
      </c>
      <c r="J34" s="8">
        <f t="shared" si="1"/>
        <v>209</v>
      </c>
      <c r="K34" s="2"/>
      <c r="L34" s="2" t="s">
        <v>85</v>
      </c>
      <c r="M34" s="7">
        <f>AVERAGE(H45:H48)</f>
        <v>0</v>
      </c>
      <c r="N34" s="7">
        <f>AVERAGE(I45:I48)</f>
        <v>209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209</v>
      </c>
      <c r="E35" s="11">
        <f t="shared" si="0"/>
        <v>209</v>
      </c>
      <c r="F35" s="8">
        <f t="shared" si="3"/>
        <v>71</v>
      </c>
      <c r="G35" s="12" t="s">
        <v>65</v>
      </c>
      <c r="H35" s="37">
        <v>0</v>
      </c>
      <c r="I35" s="10">
        <v>209</v>
      </c>
      <c r="J35" s="8">
        <f t="shared" si="1"/>
        <v>209</v>
      </c>
      <c r="K35" s="2"/>
      <c r="L35" s="2" t="s">
        <v>93</v>
      </c>
      <c r="M35" s="7">
        <f>AVERAGE(H49:H52)</f>
        <v>0</v>
      </c>
      <c r="N35" s="7">
        <f>AVERAGE(I49:I52)</f>
        <v>209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209</v>
      </c>
      <c r="E36" s="11">
        <f t="shared" si="0"/>
        <v>209</v>
      </c>
      <c r="F36" s="8">
        <f t="shared" si="3"/>
        <v>72</v>
      </c>
      <c r="G36" s="12" t="s">
        <v>67</v>
      </c>
      <c r="H36" s="37">
        <v>0</v>
      </c>
      <c r="I36" s="10">
        <v>209</v>
      </c>
      <c r="J36" s="8">
        <f t="shared" si="1"/>
        <v>209</v>
      </c>
      <c r="K36" s="2"/>
      <c r="L36" s="103" t="s">
        <v>101</v>
      </c>
      <c r="M36" s="7">
        <f>AVERAGE(H53:H56)</f>
        <v>0</v>
      </c>
      <c r="N36" s="7">
        <f>AVERAGE(I53:I56)</f>
        <v>209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209</v>
      </c>
      <c r="E37" s="11">
        <f t="shared" si="0"/>
        <v>209</v>
      </c>
      <c r="F37" s="8">
        <v>73</v>
      </c>
      <c r="G37" s="12" t="s">
        <v>69</v>
      </c>
      <c r="H37" s="37">
        <v>0</v>
      </c>
      <c r="I37" s="10">
        <v>209</v>
      </c>
      <c r="J37" s="8">
        <f t="shared" si="1"/>
        <v>209</v>
      </c>
      <c r="K37" s="2"/>
      <c r="L37" s="103" t="s">
        <v>109</v>
      </c>
      <c r="M37" s="7">
        <f>AVERAGE(H57:H60)</f>
        <v>0</v>
      </c>
      <c r="N37" s="7">
        <f>AVERAGE(I57:I60)</f>
        <v>209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209</v>
      </c>
      <c r="E38" s="8">
        <f t="shared" si="0"/>
        <v>209</v>
      </c>
      <c r="F38" s="8">
        <f t="shared" ref="F38:F60" si="5">F37+1</f>
        <v>74</v>
      </c>
      <c r="G38" s="12" t="s">
        <v>71</v>
      </c>
      <c r="H38" s="37">
        <v>0</v>
      </c>
      <c r="I38" s="10">
        <v>209</v>
      </c>
      <c r="J38" s="8">
        <f t="shared" si="1"/>
        <v>209</v>
      </c>
      <c r="K38" s="2"/>
      <c r="L38" s="103" t="s">
        <v>295</v>
      </c>
      <c r="M38" s="103">
        <f>AVERAGE(M14:M37)</f>
        <v>0</v>
      </c>
      <c r="N38" s="103">
        <f>AVERAGE(N14:N37)</f>
        <v>209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209</v>
      </c>
      <c r="E39" s="8">
        <f t="shared" si="0"/>
        <v>209</v>
      </c>
      <c r="F39" s="8">
        <f t="shared" si="5"/>
        <v>75</v>
      </c>
      <c r="G39" s="12" t="s">
        <v>73</v>
      </c>
      <c r="H39" s="37">
        <v>0</v>
      </c>
      <c r="I39" s="10">
        <v>209</v>
      </c>
      <c r="J39" s="8">
        <f t="shared" si="1"/>
        <v>209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209</v>
      </c>
      <c r="E40" s="8">
        <f t="shared" si="0"/>
        <v>209</v>
      </c>
      <c r="F40" s="8">
        <f t="shared" si="5"/>
        <v>76</v>
      </c>
      <c r="G40" s="12" t="s">
        <v>75</v>
      </c>
      <c r="H40" s="37">
        <v>0</v>
      </c>
      <c r="I40" s="10">
        <v>209</v>
      </c>
      <c r="J40" s="8">
        <f t="shared" si="1"/>
        <v>209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209</v>
      </c>
      <c r="E41" s="8">
        <f t="shared" si="0"/>
        <v>209</v>
      </c>
      <c r="F41" s="8">
        <f t="shared" si="5"/>
        <v>77</v>
      </c>
      <c r="G41" s="12" t="s">
        <v>77</v>
      </c>
      <c r="H41" s="37">
        <v>0</v>
      </c>
      <c r="I41" s="10">
        <v>209</v>
      </c>
      <c r="J41" s="8">
        <f t="shared" si="1"/>
        <v>209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209</v>
      </c>
      <c r="E42" s="8">
        <f t="shared" si="0"/>
        <v>209</v>
      </c>
      <c r="F42" s="8">
        <f t="shared" si="5"/>
        <v>78</v>
      </c>
      <c r="G42" s="12" t="s">
        <v>79</v>
      </c>
      <c r="H42" s="37">
        <v>0</v>
      </c>
      <c r="I42" s="10">
        <v>209</v>
      </c>
      <c r="J42" s="8">
        <f t="shared" si="1"/>
        <v>209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209</v>
      </c>
      <c r="E43" s="8">
        <f t="shared" si="0"/>
        <v>209</v>
      </c>
      <c r="F43" s="8">
        <f t="shared" si="5"/>
        <v>79</v>
      </c>
      <c r="G43" s="12" t="s">
        <v>81</v>
      </c>
      <c r="H43" s="37">
        <v>0</v>
      </c>
      <c r="I43" s="10">
        <v>209</v>
      </c>
      <c r="J43" s="8">
        <f t="shared" si="1"/>
        <v>209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209</v>
      </c>
      <c r="E44" s="8">
        <f t="shared" si="0"/>
        <v>209</v>
      </c>
      <c r="F44" s="8">
        <f t="shared" si="5"/>
        <v>80</v>
      </c>
      <c r="G44" s="12" t="s">
        <v>83</v>
      </c>
      <c r="H44" s="37">
        <v>0</v>
      </c>
      <c r="I44" s="10">
        <v>209</v>
      </c>
      <c r="J44" s="8">
        <f t="shared" si="1"/>
        <v>209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209</v>
      </c>
      <c r="E45" s="8">
        <f t="shared" si="0"/>
        <v>209</v>
      </c>
      <c r="F45" s="8">
        <f t="shared" si="5"/>
        <v>81</v>
      </c>
      <c r="G45" s="12" t="s">
        <v>85</v>
      </c>
      <c r="H45" s="37">
        <v>0</v>
      </c>
      <c r="I45" s="10">
        <v>209</v>
      </c>
      <c r="J45" s="8">
        <f t="shared" si="1"/>
        <v>209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209</v>
      </c>
      <c r="E46" s="8">
        <f t="shared" si="0"/>
        <v>209</v>
      </c>
      <c r="F46" s="8">
        <f t="shared" si="5"/>
        <v>82</v>
      </c>
      <c r="G46" s="12" t="s">
        <v>87</v>
      </c>
      <c r="H46" s="37">
        <v>0</v>
      </c>
      <c r="I46" s="10">
        <v>209</v>
      </c>
      <c r="J46" s="8">
        <f t="shared" si="1"/>
        <v>209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209</v>
      </c>
      <c r="E47" s="8">
        <f t="shared" si="0"/>
        <v>209</v>
      </c>
      <c r="F47" s="8">
        <f t="shared" si="5"/>
        <v>83</v>
      </c>
      <c r="G47" s="12" t="s">
        <v>89</v>
      </c>
      <c r="H47" s="37">
        <v>0</v>
      </c>
      <c r="I47" s="10">
        <v>209</v>
      </c>
      <c r="J47" s="8">
        <f t="shared" si="1"/>
        <v>209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209</v>
      </c>
      <c r="E48" s="8">
        <f t="shared" si="0"/>
        <v>209</v>
      </c>
      <c r="F48" s="8">
        <f t="shared" si="5"/>
        <v>84</v>
      </c>
      <c r="G48" s="12" t="s">
        <v>91</v>
      </c>
      <c r="H48" s="37">
        <v>0</v>
      </c>
      <c r="I48" s="10">
        <v>209</v>
      </c>
      <c r="J48" s="8">
        <f t="shared" si="1"/>
        <v>209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209</v>
      </c>
      <c r="E49" s="8">
        <f t="shared" si="0"/>
        <v>209</v>
      </c>
      <c r="F49" s="8">
        <f t="shared" si="5"/>
        <v>85</v>
      </c>
      <c r="G49" s="12" t="s">
        <v>93</v>
      </c>
      <c r="H49" s="37">
        <v>0</v>
      </c>
      <c r="I49" s="10">
        <v>209</v>
      </c>
      <c r="J49" s="8">
        <f t="shared" si="1"/>
        <v>209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209</v>
      </c>
      <c r="E50" s="8">
        <f t="shared" si="0"/>
        <v>209</v>
      </c>
      <c r="F50" s="8">
        <f t="shared" si="5"/>
        <v>86</v>
      </c>
      <c r="G50" s="12" t="s">
        <v>95</v>
      </c>
      <c r="H50" s="37">
        <v>0</v>
      </c>
      <c r="I50" s="10">
        <v>209</v>
      </c>
      <c r="J50" s="8">
        <f t="shared" si="1"/>
        <v>209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209</v>
      </c>
      <c r="E51" s="8">
        <f t="shared" si="0"/>
        <v>209</v>
      </c>
      <c r="F51" s="8">
        <f t="shared" si="5"/>
        <v>87</v>
      </c>
      <c r="G51" s="12" t="s">
        <v>97</v>
      </c>
      <c r="H51" s="37">
        <v>0</v>
      </c>
      <c r="I51" s="10">
        <v>209</v>
      </c>
      <c r="J51" s="8">
        <f t="shared" si="1"/>
        <v>209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209</v>
      </c>
      <c r="E52" s="8">
        <f t="shared" si="0"/>
        <v>209</v>
      </c>
      <c r="F52" s="8">
        <f t="shared" si="5"/>
        <v>88</v>
      </c>
      <c r="G52" s="12" t="s">
        <v>99</v>
      </c>
      <c r="H52" s="37">
        <v>0</v>
      </c>
      <c r="I52" s="10">
        <v>209</v>
      </c>
      <c r="J52" s="8">
        <f t="shared" si="1"/>
        <v>209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209</v>
      </c>
      <c r="E53" s="8">
        <f t="shared" si="0"/>
        <v>209</v>
      </c>
      <c r="F53" s="8">
        <f t="shared" si="5"/>
        <v>89</v>
      </c>
      <c r="G53" s="12" t="s">
        <v>101</v>
      </c>
      <c r="H53" s="37">
        <v>0</v>
      </c>
      <c r="I53" s="10">
        <v>209</v>
      </c>
      <c r="J53" s="8">
        <f t="shared" si="1"/>
        <v>209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209</v>
      </c>
      <c r="E54" s="8">
        <f t="shared" si="0"/>
        <v>209</v>
      </c>
      <c r="F54" s="8">
        <f t="shared" si="5"/>
        <v>90</v>
      </c>
      <c r="G54" s="12" t="s">
        <v>103</v>
      </c>
      <c r="H54" s="37">
        <v>0</v>
      </c>
      <c r="I54" s="10">
        <v>209</v>
      </c>
      <c r="J54" s="8">
        <f t="shared" si="1"/>
        <v>209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209</v>
      </c>
      <c r="E55" s="8">
        <f t="shared" si="0"/>
        <v>209</v>
      </c>
      <c r="F55" s="8">
        <f t="shared" si="5"/>
        <v>91</v>
      </c>
      <c r="G55" s="12" t="s">
        <v>105</v>
      </c>
      <c r="H55" s="37">
        <v>0</v>
      </c>
      <c r="I55" s="10">
        <v>209</v>
      </c>
      <c r="J55" s="8">
        <f t="shared" si="1"/>
        <v>209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209</v>
      </c>
      <c r="E56" s="8">
        <f t="shared" si="0"/>
        <v>209</v>
      </c>
      <c r="F56" s="8">
        <f t="shared" si="5"/>
        <v>92</v>
      </c>
      <c r="G56" s="12" t="s">
        <v>107</v>
      </c>
      <c r="H56" s="37">
        <v>0</v>
      </c>
      <c r="I56" s="10">
        <v>209</v>
      </c>
      <c r="J56" s="8">
        <f t="shared" si="1"/>
        <v>209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209</v>
      </c>
      <c r="E57" s="8">
        <f t="shared" si="0"/>
        <v>209</v>
      </c>
      <c r="F57" s="8">
        <f t="shared" si="5"/>
        <v>93</v>
      </c>
      <c r="G57" s="12" t="s">
        <v>109</v>
      </c>
      <c r="H57" s="37">
        <v>0</v>
      </c>
      <c r="I57" s="10">
        <v>209</v>
      </c>
      <c r="J57" s="8">
        <f t="shared" si="1"/>
        <v>209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209</v>
      </c>
      <c r="E58" s="8">
        <f t="shared" si="0"/>
        <v>209</v>
      </c>
      <c r="F58" s="8">
        <f t="shared" si="5"/>
        <v>94</v>
      </c>
      <c r="G58" s="12" t="s">
        <v>111</v>
      </c>
      <c r="H58" s="37">
        <v>0</v>
      </c>
      <c r="I58" s="10">
        <v>209</v>
      </c>
      <c r="J58" s="8">
        <f t="shared" si="1"/>
        <v>209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209</v>
      </c>
      <c r="E59" s="17">
        <f t="shared" si="0"/>
        <v>209</v>
      </c>
      <c r="F59" s="17">
        <f t="shared" si="5"/>
        <v>95</v>
      </c>
      <c r="G59" s="18" t="s">
        <v>113</v>
      </c>
      <c r="H59" s="37">
        <v>0</v>
      </c>
      <c r="I59" s="10">
        <v>209</v>
      </c>
      <c r="J59" s="17">
        <f t="shared" si="1"/>
        <v>209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209</v>
      </c>
      <c r="E60" s="17">
        <f t="shared" si="0"/>
        <v>209</v>
      </c>
      <c r="F60" s="17">
        <f t="shared" si="5"/>
        <v>96</v>
      </c>
      <c r="G60" s="18" t="s">
        <v>115</v>
      </c>
      <c r="H60" s="37">
        <v>0</v>
      </c>
      <c r="I60" s="10">
        <v>209</v>
      </c>
      <c r="J60" s="17">
        <f t="shared" si="1"/>
        <v>209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15"/>
      <c r="B63" s="116"/>
      <c r="C63" s="116"/>
      <c r="D63" s="116"/>
      <c r="E63" s="119" t="s">
        <v>284</v>
      </c>
      <c r="F63" s="120"/>
      <c r="G63" s="121"/>
      <c r="H63" s="21">
        <v>0</v>
      </c>
      <c r="I63" s="21">
        <v>5.6840000000000002</v>
      </c>
      <c r="J63" s="21">
        <f>H63+I63</f>
        <v>5.6840000000000002</v>
      </c>
      <c r="K63" s="2"/>
      <c r="L63" s="22">
        <f>31.666+17</f>
        <v>48.665999999999997</v>
      </c>
      <c r="M63" s="32">
        <f>L63/1000</f>
        <v>4.8665999999999994E-2</v>
      </c>
      <c r="N63" s="4"/>
      <c r="O63" s="7"/>
      <c r="P63" s="7"/>
      <c r="Q63" s="7"/>
    </row>
    <row r="64" spans="1:17" ht="24" customHeight="1" x14ac:dyDescent="0.25">
      <c r="A64" s="117"/>
      <c r="B64" s="118"/>
      <c r="C64" s="118"/>
      <c r="D64" s="118"/>
      <c r="E64" s="122" t="s">
        <v>285</v>
      </c>
      <c r="F64" s="123"/>
      <c r="G64" s="124"/>
      <c r="H64" s="36">
        <f>K81</f>
        <v>0</v>
      </c>
      <c r="I64" s="36">
        <f>L81</f>
        <v>4.8665999999999994E-2</v>
      </c>
      <c r="J64" s="36">
        <f>H64+I64</f>
        <v>4.8665999999999994E-2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25" t="s">
        <v>286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8.2000000000000003E-2</v>
      </c>
      <c r="N66" s="28">
        <v>0.61199999999999999</v>
      </c>
      <c r="O66" s="29">
        <f>M66+N66</f>
        <v>0.69399999999999995</v>
      </c>
      <c r="P66" s="29">
        <f>O66/J63*100</f>
        <v>12.209711470795213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5.0026660000000005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0.20844441666666669</v>
      </c>
      <c r="O68" s="23"/>
      <c r="P68" s="32">
        <f>M68+N68</f>
        <v>0.20844441666666669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208.44441666666668</v>
      </c>
      <c r="O69" s="23"/>
      <c r="P69" s="29">
        <f>M69+N69</f>
        <v>208.44441666666668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99"/>
      <c r="F71" s="2"/>
      <c r="G71" s="2"/>
      <c r="H71" s="2"/>
      <c r="I71" s="2"/>
      <c r="J71" s="99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5.0999999999999997E-2</v>
      </c>
      <c r="M80" s="32">
        <f>K80+L80</f>
        <v>5.0999999999999997E-2</v>
      </c>
      <c r="N80" s="32">
        <f>M80-M63</f>
        <v>2.3340000000000027E-3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4.8665999999999994E-2</v>
      </c>
      <c r="M81" s="32">
        <f>K81+L81</f>
        <v>4.8665999999999994E-2</v>
      </c>
      <c r="N81" s="32">
        <f>N80/2</f>
        <v>1.1670000000000014E-3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102" customWidth="1"/>
    <col min="2" max="2" width="18.5703125" style="102" customWidth="1"/>
    <col min="3" max="4" width="12.7109375" style="102" customWidth="1"/>
    <col min="5" max="5" width="14.7109375" style="102" customWidth="1"/>
    <col min="6" max="6" width="12.42578125" style="102" customWidth="1"/>
    <col min="7" max="7" width="15.140625" style="102" customWidth="1"/>
    <col min="8" max="9" width="12.7109375" style="102" customWidth="1"/>
    <col min="10" max="10" width="15" style="102" customWidth="1"/>
    <col min="11" max="11" width="9.140625" style="102" customWidth="1"/>
    <col min="12" max="12" width="13" style="102" customWidth="1"/>
    <col min="13" max="13" width="12.7109375" style="102" customWidth="1"/>
    <col min="14" max="14" width="14.28515625" style="102" customWidth="1"/>
    <col min="15" max="15" width="7.85546875" style="102" customWidth="1"/>
    <col min="16" max="17" width="9.140625" style="102" customWidth="1"/>
    <col min="18" max="16384" width="14.42578125" style="102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287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293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291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208</v>
      </c>
      <c r="E13" s="11">
        <f t="shared" ref="E13:E60" si="0">SUM(C13,D13)</f>
        <v>208</v>
      </c>
      <c r="F13" s="8">
        <v>49</v>
      </c>
      <c r="G13" s="12" t="s">
        <v>21</v>
      </c>
      <c r="H13" s="37">
        <v>0</v>
      </c>
      <c r="I13" s="10">
        <v>208</v>
      </c>
      <c r="J13" s="8">
        <f t="shared" ref="J13:J60" si="1">SUM(H13,I13)</f>
        <v>208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208</v>
      </c>
      <c r="E14" s="11">
        <f t="shared" si="0"/>
        <v>208</v>
      </c>
      <c r="F14" s="8">
        <f t="shared" ref="F14:F36" si="3">F13+1</f>
        <v>50</v>
      </c>
      <c r="G14" s="12" t="s">
        <v>23</v>
      </c>
      <c r="H14" s="37">
        <v>0</v>
      </c>
      <c r="I14" s="10">
        <v>208</v>
      </c>
      <c r="J14" s="8">
        <f t="shared" si="1"/>
        <v>208</v>
      </c>
      <c r="K14" s="2"/>
      <c r="L14" s="2" t="s">
        <v>20</v>
      </c>
      <c r="M14" s="7">
        <f>AVERAGE(C13:C16)</f>
        <v>0</v>
      </c>
      <c r="N14" s="7">
        <f>AVERAGE(D13:D16)</f>
        <v>208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208</v>
      </c>
      <c r="E15" s="11">
        <f t="shared" si="0"/>
        <v>208</v>
      </c>
      <c r="F15" s="8">
        <f t="shared" si="3"/>
        <v>51</v>
      </c>
      <c r="G15" s="12" t="s">
        <v>25</v>
      </c>
      <c r="H15" s="37">
        <v>0</v>
      </c>
      <c r="I15" s="10">
        <v>208</v>
      </c>
      <c r="J15" s="8">
        <f t="shared" si="1"/>
        <v>208</v>
      </c>
      <c r="K15" s="2"/>
      <c r="L15" s="2" t="s">
        <v>28</v>
      </c>
      <c r="M15" s="7">
        <f>AVERAGE(C17:C20)</f>
        <v>0</v>
      </c>
      <c r="N15" s="7">
        <f>AVERAGE(D17:D20)</f>
        <v>208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208</v>
      </c>
      <c r="E16" s="11">
        <f t="shared" si="0"/>
        <v>208</v>
      </c>
      <c r="F16" s="8">
        <f t="shared" si="3"/>
        <v>52</v>
      </c>
      <c r="G16" s="12" t="s">
        <v>27</v>
      </c>
      <c r="H16" s="37">
        <v>0</v>
      </c>
      <c r="I16" s="10">
        <v>208</v>
      </c>
      <c r="J16" s="8">
        <f t="shared" si="1"/>
        <v>208</v>
      </c>
      <c r="K16" s="2"/>
      <c r="L16" s="2" t="s">
        <v>36</v>
      </c>
      <c r="M16" s="7">
        <f>AVERAGE(C21:C24)</f>
        <v>0</v>
      </c>
      <c r="N16" s="7">
        <f>AVERAGE(D21:D24)</f>
        <v>208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208</v>
      </c>
      <c r="E17" s="11">
        <f t="shared" si="0"/>
        <v>208</v>
      </c>
      <c r="F17" s="8">
        <f t="shared" si="3"/>
        <v>53</v>
      </c>
      <c r="G17" s="12" t="s">
        <v>29</v>
      </c>
      <c r="H17" s="37">
        <v>0</v>
      </c>
      <c r="I17" s="10">
        <v>208</v>
      </c>
      <c r="J17" s="8">
        <f t="shared" si="1"/>
        <v>208</v>
      </c>
      <c r="K17" s="2"/>
      <c r="L17" s="2" t="s">
        <v>44</v>
      </c>
      <c r="M17" s="7">
        <f>AVERAGE(C25:C28)</f>
        <v>0</v>
      </c>
      <c r="N17" s="7">
        <f>AVERAGE(D25:D28)</f>
        <v>208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208</v>
      </c>
      <c r="E18" s="11">
        <f t="shared" si="0"/>
        <v>208</v>
      </c>
      <c r="F18" s="8">
        <f t="shared" si="3"/>
        <v>54</v>
      </c>
      <c r="G18" s="12" t="s">
        <v>31</v>
      </c>
      <c r="H18" s="37">
        <v>0</v>
      </c>
      <c r="I18" s="10">
        <v>208</v>
      </c>
      <c r="J18" s="8">
        <f t="shared" si="1"/>
        <v>208</v>
      </c>
      <c r="K18" s="2"/>
      <c r="L18" s="2" t="s">
        <v>52</v>
      </c>
      <c r="M18" s="7">
        <f>AVERAGE(C29:C32)</f>
        <v>0</v>
      </c>
      <c r="N18" s="7">
        <f>AVERAGE(D29:D32)</f>
        <v>208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208</v>
      </c>
      <c r="E19" s="11">
        <f t="shared" si="0"/>
        <v>208</v>
      </c>
      <c r="F19" s="8">
        <f t="shared" si="3"/>
        <v>55</v>
      </c>
      <c r="G19" s="12" t="s">
        <v>33</v>
      </c>
      <c r="H19" s="37">
        <v>0</v>
      </c>
      <c r="I19" s="10">
        <v>208</v>
      </c>
      <c r="J19" s="8">
        <f t="shared" si="1"/>
        <v>208</v>
      </c>
      <c r="K19" s="2"/>
      <c r="L19" s="2" t="s">
        <v>60</v>
      </c>
      <c r="M19" s="7">
        <f>AVERAGE(C33:C36)</f>
        <v>0</v>
      </c>
      <c r="N19" s="7">
        <f>AVERAGE(D33:D36)</f>
        <v>208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208</v>
      </c>
      <c r="E20" s="11">
        <f t="shared" si="0"/>
        <v>208</v>
      </c>
      <c r="F20" s="8">
        <f t="shared" si="3"/>
        <v>56</v>
      </c>
      <c r="G20" s="12" t="s">
        <v>35</v>
      </c>
      <c r="H20" s="37">
        <v>0</v>
      </c>
      <c r="I20" s="10">
        <v>208</v>
      </c>
      <c r="J20" s="8">
        <f t="shared" si="1"/>
        <v>208</v>
      </c>
      <c r="K20" s="2"/>
      <c r="L20" s="2" t="s">
        <v>68</v>
      </c>
      <c r="M20" s="7">
        <f>AVERAGE(C37:C40)</f>
        <v>0</v>
      </c>
      <c r="N20" s="7">
        <f>AVERAGE(D37:D40)</f>
        <v>208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208</v>
      </c>
      <c r="E21" s="11">
        <f t="shared" si="0"/>
        <v>208</v>
      </c>
      <c r="F21" s="8">
        <f t="shared" si="3"/>
        <v>57</v>
      </c>
      <c r="G21" s="12" t="s">
        <v>37</v>
      </c>
      <c r="H21" s="37">
        <v>0</v>
      </c>
      <c r="I21" s="10">
        <v>208</v>
      </c>
      <c r="J21" s="8">
        <f t="shared" si="1"/>
        <v>208</v>
      </c>
      <c r="K21" s="2"/>
      <c r="L21" s="2" t="s">
        <v>76</v>
      </c>
      <c r="M21" s="7">
        <f>AVERAGE(C41:C44)</f>
        <v>0</v>
      </c>
      <c r="N21" s="7">
        <f>AVERAGE(D41:D44)</f>
        <v>208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208</v>
      </c>
      <c r="E22" s="11">
        <f t="shared" si="0"/>
        <v>208</v>
      </c>
      <c r="F22" s="8">
        <f t="shared" si="3"/>
        <v>58</v>
      </c>
      <c r="G22" s="12" t="s">
        <v>39</v>
      </c>
      <c r="H22" s="37">
        <v>0</v>
      </c>
      <c r="I22" s="10">
        <v>208</v>
      </c>
      <c r="J22" s="8">
        <f t="shared" si="1"/>
        <v>208</v>
      </c>
      <c r="K22" s="2"/>
      <c r="L22" s="2" t="s">
        <v>84</v>
      </c>
      <c r="M22" s="7">
        <f>AVERAGE(C45:C48)</f>
        <v>0</v>
      </c>
      <c r="N22" s="7">
        <f>AVERAGE(D45:D48)</f>
        <v>208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208</v>
      </c>
      <c r="E23" s="11">
        <f t="shared" si="0"/>
        <v>208</v>
      </c>
      <c r="F23" s="8">
        <f t="shared" si="3"/>
        <v>59</v>
      </c>
      <c r="G23" s="12" t="s">
        <v>41</v>
      </c>
      <c r="H23" s="37">
        <v>0</v>
      </c>
      <c r="I23" s="10">
        <v>208</v>
      </c>
      <c r="J23" s="8">
        <f t="shared" si="1"/>
        <v>208</v>
      </c>
      <c r="K23" s="2"/>
      <c r="L23" s="2" t="s">
        <v>92</v>
      </c>
      <c r="M23" s="7">
        <f>AVERAGE(C49:C52)</f>
        <v>0</v>
      </c>
      <c r="N23" s="7">
        <f>AVERAGE(D49:D52)</f>
        <v>208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208</v>
      </c>
      <c r="E24" s="11">
        <f t="shared" si="0"/>
        <v>208</v>
      </c>
      <c r="F24" s="8">
        <f t="shared" si="3"/>
        <v>60</v>
      </c>
      <c r="G24" s="12" t="s">
        <v>43</v>
      </c>
      <c r="H24" s="37">
        <v>0</v>
      </c>
      <c r="I24" s="10">
        <v>208</v>
      </c>
      <c r="J24" s="8">
        <f t="shared" si="1"/>
        <v>208</v>
      </c>
      <c r="K24" s="2"/>
      <c r="L24" s="13" t="s">
        <v>100</v>
      </c>
      <c r="M24" s="7">
        <f>AVERAGE(C53:C56)</f>
        <v>0</v>
      </c>
      <c r="N24" s="7">
        <f>AVERAGE(D53:D56)</f>
        <v>208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208</v>
      </c>
      <c r="E25" s="11">
        <f t="shared" si="0"/>
        <v>208</v>
      </c>
      <c r="F25" s="8">
        <f t="shared" si="3"/>
        <v>61</v>
      </c>
      <c r="G25" s="12" t="s">
        <v>45</v>
      </c>
      <c r="H25" s="37">
        <v>0</v>
      </c>
      <c r="I25" s="10">
        <v>208</v>
      </c>
      <c r="J25" s="8">
        <f t="shared" si="1"/>
        <v>208</v>
      </c>
      <c r="K25" s="2"/>
      <c r="L25" s="16" t="s">
        <v>108</v>
      </c>
      <c r="M25" s="7">
        <f>AVERAGE(C57:C60)</f>
        <v>0</v>
      </c>
      <c r="N25" s="7">
        <f>AVERAGE(D57:D60)</f>
        <v>208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208</v>
      </c>
      <c r="E26" s="11">
        <f t="shared" si="0"/>
        <v>208</v>
      </c>
      <c r="F26" s="8">
        <f t="shared" si="3"/>
        <v>62</v>
      </c>
      <c r="G26" s="12" t="s">
        <v>47</v>
      </c>
      <c r="H26" s="37">
        <v>0</v>
      </c>
      <c r="I26" s="10">
        <v>208</v>
      </c>
      <c r="J26" s="8">
        <f t="shared" si="1"/>
        <v>208</v>
      </c>
      <c r="K26" s="2"/>
      <c r="L26" s="16" t="s">
        <v>21</v>
      </c>
      <c r="M26" s="7">
        <f>AVERAGE(H13:H16)</f>
        <v>0</v>
      </c>
      <c r="N26" s="7">
        <f>AVERAGE(I13:I16)</f>
        <v>208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208</v>
      </c>
      <c r="E27" s="11">
        <f t="shared" si="0"/>
        <v>208</v>
      </c>
      <c r="F27" s="8">
        <f t="shared" si="3"/>
        <v>63</v>
      </c>
      <c r="G27" s="12" t="s">
        <v>49</v>
      </c>
      <c r="H27" s="37">
        <v>0</v>
      </c>
      <c r="I27" s="10">
        <v>208</v>
      </c>
      <c r="J27" s="8">
        <f t="shared" si="1"/>
        <v>208</v>
      </c>
      <c r="K27" s="2"/>
      <c r="L27" s="24" t="s">
        <v>29</v>
      </c>
      <c r="M27" s="7">
        <f>AVERAGE(H17:H20)</f>
        <v>0</v>
      </c>
      <c r="N27" s="7">
        <f>AVERAGE(I17:I20)</f>
        <v>208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208</v>
      </c>
      <c r="E28" s="11">
        <f t="shared" si="0"/>
        <v>208</v>
      </c>
      <c r="F28" s="8">
        <f t="shared" si="3"/>
        <v>64</v>
      </c>
      <c r="G28" s="12" t="s">
        <v>51</v>
      </c>
      <c r="H28" s="37">
        <v>0</v>
      </c>
      <c r="I28" s="10">
        <v>208</v>
      </c>
      <c r="J28" s="8">
        <f t="shared" si="1"/>
        <v>208</v>
      </c>
      <c r="K28" s="2"/>
      <c r="L28" s="2" t="s">
        <v>37</v>
      </c>
      <c r="M28" s="7">
        <f>AVERAGE(H21:H24)</f>
        <v>0</v>
      </c>
      <c r="N28" s="7">
        <f>AVERAGE(I21:I24)</f>
        <v>208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208</v>
      </c>
      <c r="E29" s="11">
        <f t="shared" si="0"/>
        <v>208</v>
      </c>
      <c r="F29" s="8">
        <f t="shared" si="3"/>
        <v>65</v>
      </c>
      <c r="G29" s="12" t="s">
        <v>53</v>
      </c>
      <c r="H29" s="37">
        <v>0</v>
      </c>
      <c r="I29" s="10">
        <v>208</v>
      </c>
      <c r="J29" s="8">
        <f t="shared" si="1"/>
        <v>208</v>
      </c>
      <c r="K29" s="2"/>
      <c r="L29" s="2" t="s">
        <v>45</v>
      </c>
      <c r="M29" s="7">
        <f>AVERAGE(H25:H28)</f>
        <v>0</v>
      </c>
      <c r="N29" s="7">
        <f>AVERAGE(I25:I28)</f>
        <v>208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208</v>
      </c>
      <c r="E30" s="11">
        <f t="shared" si="0"/>
        <v>208</v>
      </c>
      <c r="F30" s="8">
        <f t="shared" si="3"/>
        <v>66</v>
      </c>
      <c r="G30" s="12" t="s">
        <v>55</v>
      </c>
      <c r="H30" s="37">
        <v>0</v>
      </c>
      <c r="I30" s="10">
        <v>208</v>
      </c>
      <c r="J30" s="8">
        <f t="shared" si="1"/>
        <v>208</v>
      </c>
      <c r="K30" s="2"/>
      <c r="L30" s="2" t="s">
        <v>53</v>
      </c>
      <c r="M30" s="7">
        <f>AVERAGE(H29:H32)</f>
        <v>0</v>
      </c>
      <c r="N30" s="7">
        <f>AVERAGE(I29:I32)</f>
        <v>208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208</v>
      </c>
      <c r="E31" s="11">
        <f t="shared" si="0"/>
        <v>208</v>
      </c>
      <c r="F31" s="8">
        <f t="shared" si="3"/>
        <v>67</v>
      </c>
      <c r="G31" s="12" t="s">
        <v>57</v>
      </c>
      <c r="H31" s="37">
        <v>0</v>
      </c>
      <c r="I31" s="10">
        <v>208</v>
      </c>
      <c r="J31" s="8">
        <f t="shared" si="1"/>
        <v>208</v>
      </c>
      <c r="K31" s="2"/>
      <c r="L31" s="2" t="s">
        <v>61</v>
      </c>
      <c r="M31" s="7">
        <f>AVERAGE(H33:H36)</f>
        <v>0</v>
      </c>
      <c r="N31" s="7">
        <f>AVERAGE(I33:I36)</f>
        <v>208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208</v>
      </c>
      <c r="E32" s="11">
        <f t="shared" si="0"/>
        <v>208</v>
      </c>
      <c r="F32" s="8">
        <f t="shared" si="3"/>
        <v>68</v>
      </c>
      <c r="G32" s="12" t="s">
        <v>59</v>
      </c>
      <c r="H32" s="37">
        <v>0</v>
      </c>
      <c r="I32" s="10">
        <v>208</v>
      </c>
      <c r="J32" s="8">
        <f t="shared" si="1"/>
        <v>208</v>
      </c>
      <c r="K32" s="2"/>
      <c r="L32" s="2" t="s">
        <v>69</v>
      </c>
      <c r="M32" s="7">
        <f>AVERAGE(H37:H40)</f>
        <v>0</v>
      </c>
      <c r="N32" s="7">
        <f>AVERAGE(I37:I40)</f>
        <v>208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208</v>
      </c>
      <c r="E33" s="11">
        <f t="shared" si="0"/>
        <v>208</v>
      </c>
      <c r="F33" s="8">
        <f t="shared" si="3"/>
        <v>69</v>
      </c>
      <c r="G33" s="12" t="s">
        <v>61</v>
      </c>
      <c r="H33" s="37">
        <v>0</v>
      </c>
      <c r="I33" s="10">
        <v>208</v>
      </c>
      <c r="J33" s="8">
        <f t="shared" si="1"/>
        <v>208</v>
      </c>
      <c r="K33" s="2"/>
      <c r="L33" s="2" t="s">
        <v>77</v>
      </c>
      <c r="M33" s="7">
        <f>AVERAGE(H41:H44)</f>
        <v>0</v>
      </c>
      <c r="N33" s="7">
        <f>AVERAGE(I41:I44)</f>
        <v>208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208</v>
      </c>
      <c r="E34" s="11">
        <f t="shared" si="0"/>
        <v>208</v>
      </c>
      <c r="F34" s="8">
        <f t="shared" si="3"/>
        <v>70</v>
      </c>
      <c r="G34" s="12" t="s">
        <v>63</v>
      </c>
      <c r="H34" s="37">
        <v>0</v>
      </c>
      <c r="I34" s="10">
        <v>208</v>
      </c>
      <c r="J34" s="8">
        <f t="shared" si="1"/>
        <v>208</v>
      </c>
      <c r="K34" s="2"/>
      <c r="L34" s="2" t="s">
        <v>85</v>
      </c>
      <c r="M34" s="7">
        <f>AVERAGE(H45:H48)</f>
        <v>0</v>
      </c>
      <c r="N34" s="7">
        <f>AVERAGE(I45:I48)</f>
        <v>208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208</v>
      </c>
      <c r="E35" s="11">
        <f t="shared" si="0"/>
        <v>208</v>
      </c>
      <c r="F35" s="8">
        <f t="shared" si="3"/>
        <v>71</v>
      </c>
      <c r="G35" s="12" t="s">
        <v>65</v>
      </c>
      <c r="H35" s="37">
        <v>0</v>
      </c>
      <c r="I35" s="10">
        <v>208</v>
      </c>
      <c r="J35" s="8">
        <f t="shared" si="1"/>
        <v>208</v>
      </c>
      <c r="K35" s="2"/>
      <c r="L35" s="2" t="s">
        <v>93</v>
      </c>
      <c r="M35" s="7">
        <f>AVERAGE(H49:H52)</f>
        <v>0</v>
      </c>
      <c r="N35" s="7">
        <f>AVERAGE(I49:I52)</f>
        <v>208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208</v>
      </c>
      <c r="E36" s="11">
        <f t="shared" si="0"/>
        <v>208</v>
      </c>
      <c r="F36" s="8">
        <f t="shared" si="3"/>
        <v>72</v>
      </c>
      <c r="G36" s="12" t="s">
        <v>67</v>
      </c>
      <c r="H36" s="37">
        <v>0</v>
      </c>
      <c r="I36" s="10">
        <v>208</v>
      </c>
      <c r="J36" s="8">
        <f t="shared" si="1"/>
        <v>208</v>
      </c>
      <c r="K36" s="2"/>
      <c r="L36" s="103" t="s">
        <v>101</v>
      </c>
      <c r="M36" s="7">
        <f>AVERAGE(H53:H56)</f>
        <v>0</v>
      </c>
      <c r="N36" s="7">
        <f>AVERAGE(I53:I56)</f>
        <v>208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208</v>
      </c>
      <c r="E37" s="11">
        <f t="shared" si="0"/>
        <v>208</v>
      </c>
      <c r="F37" s="8">
        <v>73</v>
      </c>
      <c r="G37" s="12" t="s">
        <v>69</v>
      </c>
      <c r="H37" s="37">
        <v>0</v>
      </c>
      <c r="I37" s="10">
        <v>208</v>
      </c>
      <c r="J37" s="8">
        <f t="shared" si="1"/>
        <v>208</v>
      </c>
      <c r="K37" s="2"/>
      <c r="L37" s="103" t="s">
        <v>109</v>
      </c>
      <c r="M37" s="7">
        <f>AVERAGE(H57:H60)</f>
        <v>0</v>
      </c>
      <c r="N37" s="7">
        <f>AVERAGE(I57:I60)</f>
        <v>208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208</v>
      </c>
      <c r="E38" s="8">
        <f t="shared" si="0"/>
        <v>208</v>
      </c>
      <c r="F38" s="8">
        <f t="shared" ref="F38:F60" si="5">F37+1</f>
        <v>74</v>
      </c>
      <c r="G38" s="12" t="s">
        <v>71</v>
      </c>
      <c r="H38" s="37">
        <v>0</v>
      </c>
      <c r="I38" s="10">
        <v>208</v>
      </c>
      <c r="J38" s="8">
        <f t="shared" si="1"/>
        <v>208</v>
      </c>
      <c r="K38" s="2"/>
      <c r="L38" s="103" t="s">
        <v>295</v>
      </c>
      <c r="M38" s="103">
        <f>AVERAGE(M14:M37)</f>
        <v>0</v>
      </c>
      <c r="N38" s="103">
        <f>AVERAGE(N14:N37)</f>
        <v>208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208</v>
      </c>
      <c r="E39" s="8">
        <f t="shared" si="0"/>
        <v>208</v>
      </c>
      <c r="F39" s="8">
        <f t="shared" si="5"/>
        <v>75</v>
      </c>
      <c r="G39" s="12" t="s">
        <v>73</v>
      </c>
      <c r="H39" s="37">
        <v>0</v>
      </c>
      <c r="I39" s="10">
        <v>208</v>
      </c>
      <c r="J39" s="8">
        <f t="shared" si="1"/>
        <v>208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208</v>
      </c>
      <c r="E40" s="8">
        <f t="shared" si="0"/>
        <v>208</v>
      </c>
      <c r="F40" s="8">
        <f t="shared" si="5"/>
        <v>76</v>
      </c>
      <c r="G40" s="12" t="s">
        <v>75</v>
      </c>
      <c r="H40" s="37">
        <v>0</v>
      </c>
      <c r="I40" s="10">
        <v>208</v>
      </c>
      <c r="J40" s="8">
        <f t="shared" si="1"/>
        <v>208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208</v>
      </c>
      <c r="E41" s="8">
        <f t="shared" si="0"/>
        <v>208</v>
      </c>
      <c r="F41" s="8">
        <f t="shared" si="5"/>
        <v>77</v>
      </c>
      <c r="G41" s="12" t="s">
        <v>77</v>
      </c>
      <c r="H41" s="37">
        <v>0</v>
      </c>
      <c r="I41" s="10">
        <v>208</v>
      </c>
      <c r="J41" s="8">
        <f t="shared" si="1"/>
        <v>208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208</v>
      </c>
      <c r="E42" s="8">
        <f t="shared" si="0"/>
        <v>208</v>
      </c>
      <c r="F42" s="8">
        <f t="shared" si="5"/>
        <v>78</v>
      </c>
      <c r="G42" s="12" t="s">
        <v>79</v>
      </c>
      <c r="H42" s="37">
        <v>0</v>
      </c>
      <c r="I42" s="10">
        <v>208</v>
      </c>
      <c r="J42" s="8">
        <f t="shared" si="1"/>
        <v>208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208</v>
      </c>
      <c r="E43" s="8">
        <f t="shared" si="0"/>
        <v>208</v>
      </c>
      <c r="F43" s="8">
        <f t="shared" si="5"/>
        <v>79</v>
      </c>
      <c r="G43" s="12" t="s">
        <v>81</v>
      </c>
      <c r="H43" s="37">
        <v>0</v>
      </c>
      <c r="I43" s="10">
        <v>208</v>
      </c>
      <c r="J43" s="8">
        <f t="shared" si="1"/>
        <v>208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208</v>
      </c>
      <c r="E44" s="8">
        <f t="shared" si="0"/>
        <v>208</v>
      </c>
      <c r="F44" s="8">
        <f t="shared" si="5"/>
        <v>80</v>
      </c>
      <c r="G44" s="12" t="s">
        <v>83</v>
      </c>
      <c r="H44" s="37">
        <v>0</v>
      </c>
      <c r="I44" s="10">
        <v>208</v>
      </c>
      <c r="J44" s="8">
        <f t="shared" si="1"/>
        <v>208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208</v>
      </c>
      <c r="E45" s="8">
        <f t="shared" si="0"/>
        <v>208</v>
      </c>
      <c r="F45" s="8">
        <f t="shared" si="5"/>
        <v>81</v>
      </c>
      <c r="G45" s="12" t="s">
        <v>85</v>
      </c>
      <c r="H45" s="37">
        <v>0</v>
      </c>
      <c r="I45" s="10">
        <v>208</v>
      </c>
      <c r="J45" s="8">
        <f t="shared" si="1"/>
        <v>208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208</v>
      </c>
      <c r="E46" s="8">
        <f t="shared" si="0"/>
        <v>208</v>
      </c>
      <c r="F46" s="8">
        <f t="shared" si="5"/>
        <v>82</v>
      </c>
      <c r="G46" s="12" t="s">
        <v>87</v>
      </c>
      <c r="H46" s="37">
        <v>0</v>
      </c>
      <c r="I46" s="10">
        <v>208</v>
      </c>
      <c r="J46" s="8">
        <f t="shared" si="1"/>
        <v>208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208</v>
      </c>
      <c r="E47" s="8">
        <f t="shared" si="0"/>
        <v>208</v>
      </c>
      <c r="F47" s="8">
        <f t="shared" si="5"/>
        <v>83</v>
      </c>
      <c r="G47" s="12" t="s">
        <v>89</v>
      </c>
      <c r="H47" s="37">
        <v>0</v>
      </c>
      <c r="I47" s="10">
        <v>208</v>
      </c>
      <c r="J47" s="8">
        <f t="shared" si="1"/>
        <v>208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208</v>
      </c>
      <c r="E48" s="8">
        <f t="shared" si="0"/>
        <v>208</v>
      </c>
      <c r="F48" s="8">
        <f t="shared" si="5"/>
        <v>84</v>
      </c>
      <c r="G48" s="12" t="s">
        <v>91</v>
      </c>
      <c r="H48" s="37">
        <v>0</v>
      </c>
      <c r="I48" s="10">
        <v>208</v>
      </c>
      <c r="J48" s="8">
        <f t="shared" si="1"/>
        <v>208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208</v>
      </c>
      <c r="E49" s="8">
        <f t="shared" si="0"/>
        <v>208</v>
      </c>
      <c r="F49" s="8">
        <f t="shared" si="5"/>
        <v>85</v>
      </c>
      <c r="G49" s="12" t="s">
        <v>93</v>
      </c>
      <c r="H49" s="37">
        <v>0</v>
      </c>
      <c r="I49" s="10">
        <v>208</v>
      </c>
      <c r="J49" s="8">
        <f t="shared" si="1"/>
        <v>208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208</v>
      </c>
      <c r="E50" s="8">
        <f t="shared" si="0"/>
        <v>208</v>
      </c>
      <c r="F50" s="8">
        <f t="shared" si="5"/>
        <v>86</v>
      </c>
      <c r="G50" s="12" t="s">
        <v>95</v>
      </c>
      <c r="H50" s="37">
        <v>0</v>
      </c>
      <c r="I50" s="10">
        <v>208</v>
      </c>
      <c r="J50" s="8">
        <f t="shared" si="1"/>
        <v>208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208</v>
      </c>
      <c r="E51" s="8">
        <f t="shared" si="0"/>
        <v>208</v>
      </c>
      <c r="F51" s="8">
        <f t="shared" si="5"/>
        <v>87</v>
      </c>
      <c r="G51" s="12" t="s">
        <v>97</v>
      </c>
      <c r="H51" s="37">
        <v>0</v>
      </c>
      <c r="I51" s="10">
        <v>208</v>
      </c>
      <c r="J51" s="8">
        <f t="shared" si="1"/>
        <v>208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208</v>
      </c>
      <c r="E52" s="8">
        <f t="shared" si="0"/>
        <v>208</v>
      </c>
      <c r="F52" s="8">
        <f t="shared" si="5"/>
        <v>88</v>
      </c>
      <c r="G52" s="12" t="s">
        <v>99</v>
      </c>
      <c r="H52" s="37">
        <v>0</v>
      </c>
      <c r="I52" s="10">
        <v>208</v>
      </c>
      <c r="J52" s="8">
        <f t="shared" si="1"/>
        <v>208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208</v>
      </c>
      <c r="E53" s="8">
        <f t="shared" si="0"/>
        <v>208</v>
      </c>
      <c r="F53" s="8">
        <f t="shared" si="5"/>
        <v>89</v>
      </c>
      <c r="G53" s="12" t="s">
        <v>101</v>
      </c>
      <c r="H53" s="37">
        <v>0</v>
      </c>
      <c r="I53" s="10">
        <v>208</v>
      </c>
      <c r="J53" s="8">
        <f t="shared" si="1"/>
        <v>208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208</v>
      </c>
      <c r="E54" s="8">
        <f t="shared" si="0"/>
        <v>208</v>
      </c>
      <c r="F54" s="8">
        <f t="shared" si="5"/>
        <v>90</v>
      </c>
      <c r="G54" s="12" t="s">
        <v>103</v>
      </c>
      <c r="H54" s="37">
        <v>0</v>
      </c>
      <c r="I54" s="10">
        <v>208</v>
      </c>
      <c r="J54" s="8">
        <f t="shared" si="1"/>
        <v>208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208</v>
      </c>
      <c r="E55" s="8">
        <f t="shared" si="0"/>
        <v>208</v>
      </c>
      <c r="F55" s="8">
        <f t="shared" si="5"/>
        <v>91</v>
      </c>
      <c r="G55" s="12" t="s">
        <v>105</v>
      </c>
      <c r="H55" s="37">
        <v>0</v>
      </c>
      <c r="I55" s="10">
        <v>208</v>
      </c>
      <c r="J55" s="8">
        <f t="shared" si="1"/>
        <v>208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208</v>
      </c>
      <c r="E56" s="8">
        <f t="shared" si="0"/>
        <v>208</v>
      </c>
      <c r="F56" s="8">
        <f t="shared" si="5"/>
        <v>92</v>
      </c>
      <c r="G56" s="12" t="s">
        <v>107</v>
      </c>
      <c r="H56" s="37">
        <v>0</v>
      </c>
      <c r="I56" s="10">
        <v>208</v>
      </c>
      <c r="J56" s="8">
        <f t="shared" si="1"/>
        <v>208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208</v>
      </c>
      <c r="E57" s="8">
        <f t="shared" si="0"/>
        <v>208</v>
      </c>
      <c r="F57" s="8">
        <f t="shared" si="5"/>
        <v>93</v>
      </c>
      <c r="G57" s="12" t="s">
        <v>109</v>
      </c>
      <c r="H57" s="37">
        <v>0</v>
      </c>
      <c r="I57" s="10">
        <v>208</v>
      </c>
      <c r="J57" s="8">
        <f t="shared" si="1"/>
        <v>208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208</v>
      </c>
      <c r="E58" s="8">
        <f t="shared" si="0"/>
        <v>208</v>
      </c>
      <c r="F58" s="8">
        <f t="shared" si="5"/>
        <v>94</v>
      </c>
      <c r="G58" s="12" t="s">
        <v>111</v>
      </c>
      <c r="H58" s="37">
        <v>0</v>
      </c>
      <c r="I58" s="10">
        <v>208</v>
      </c>
      <c r="J58" s="8">
        <f t="shared" si="1"/>
        <v>208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208</v>
      </c>
      <c r="E59" s="17">
        <f t="shared" si="0"/>
        <v>208</v>
      </c>
      <c r="F59" s="17">
        <f t="shared" si="5"/>
        <v>95</v>
      </c>
      <c r="G59" s="18" t="s">
        <v>113</v>
      </c>
      <c r="H59" s="37">
        <v>0</v>
      </c>
      <c r="I59" s="10">
        <v>208</v>
      </c>
      <c r="J59" s="17">
        <f t="shared" si="1"/>
        <v>208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208</v>
      </c>
      <c r="E60" s="17">
        <f t="shared" si="0"/>
        <v>208</v>
      </c>
      <c r="F60" s="17">
        <f t="shared" si="5"/>
        <v>96</v>
      </c>
      <c r="G60" s="18" t="s">
        <v>115</v>
      </c>
      <c r="H60" s="37">
        <v>0</v>
      </c>
      <c r="I60" s="10">
        <v>208</v>
      </c>
      <c r="J60" s="17">
        <f t="shared" si="1"/>
        <v>208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15"/>
      <c r="B63" s="116"/>
      <c r="C63" s="116"/>
      <c r="D63" s="116"/>
      <c r="E63" s="119" t="s">
        <v>288</v>
      </c>
      <c r="F63" s="120"/>
      <c r="G63" s="121"/>
      <c r="H63" s="21">
        <v>0</v>
      </c>
      <c r="I63" s="21">
        <v>5.056</v>
      </c>
      <c r="J63" s="21">
        <f>H63+I63</f>
        <v>5.056</v>
      </c>
      <c r="K63" s="2"/>
      <c r="L63" s="22">
        <f>283.333+215.833</f>
        <v>499.16600000000005</v>
      </c>
      <c r="M63" s="32">
        <f>L63/1000</f>
        <v>0.49916600000000005</v>
      </c>
      <c r="N63" s="4"/>
      <c r="O63" s="7"/>
      <c r="P63" s="7"/>
      <c r="Q63" s="7"/>
    </row>
    <row r="64" spans="1:17" ht="24" customHeight="1" x14ac:dyDescent="0.25">
      <c r="A64" s="117"/>
      <c r="B64" s="118"/>
      <c r="C64" s="118"/>
      <c r="D64" s="118"/>
      <c r="E64" s="122" t="s">
        <v>289</v>
      </c>
      <c r="F64" s="123"/>
      <c r="G64" s="124"/>
      <c r="H64" s="36">
        <f>K81</f>
        <v>0</v>
      </c>
      <c r="I64" s="36">
        <f>L81</f>
        <v>0.49916600000000005</v>
      </c>
      <c r="J64" s="36">
        <f>H64+I64</f>
        <v>0.49916600000000005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25" t="s">
        <v>290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5.2999999999999999E-2</v>
      </c>
      <c r="N66" s="28">
        <v>0.60399999999999998</v>
      </c>
      <c r="O66" s="29">
        <f>M66+N66</f>
        <v>0.65700000000000003</v>
      </c>
      <c r="P66" s="29">
        <f>O66/J63*100</f>
        <v>12.994462025316455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4.8621660000000002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0.20259025</v>
      </c>
      <c r="O68" s="23"/>
      <c r="P68" s="32">
        <f>M68+N68</f>
        <v>0.20259025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202.59025</v>
      </c>
      <c r="O69" s="23"/>
      <c r="P69" s="29">
        <f>M69+N69</f>
        <v>202.59025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101"/>
      <c r="F71" s="2"/>
      <c r="G71" s="2"/>
      <c r="H71" s="2"/>
      <c r="I71" s="2"/>
      <c r="J71" s="101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0.58930000000000005</v>
      </c>
      <c r="M80" s="32">
        <f>K80+L80</f>
        <v>0.58930000000000005</v>
      </c>
      <c r="N80" s="32">
        <f>M80-M63</f>
        <v>9.0133999999999992E-2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0.49916600000000005</v>
      </c>
      <c r="M81" s="32">
        <f>K81+L81</f>
        <v>0.49916600000000005</v>
      </c>
      <c r="N81" s="32">
        <f>N80/2</f>
        <v>4.5066999999999996E-2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45" customWidth="1"/>
    <col min="2" max="2" width="18.5703125" style="45" customWidth="1"/>
    <col min="3" max="4" width="12.7109375" style="45" customWidth="1"/>
    <col min="5" max="5" width="14.7109375" style="45" customWidth="1"/>
    <col min="6" max="6" width="12.42578125" style="45" customWidth="1"/>
    <col min="7" max="7" width="15.140625" style="45" customWidth="1"/>
    <col min="8" max="9" width="12.7109375" style="45" customWidth="1"/>
    <col min="10" max="10" width="15" style="45" customWidth="1"/>
    <col min="11" max="11" width="9.140625" style="45" customWidth="1"/>
    <col min="12" max="12" width="13" style="45" customWidth="1"/>
    <col min="13" max="13" width="12.7109375" style="45" customWidth="1"/>
    <col min="14" max="14" width="14.28515625" style="45" customWidth="1"/>
    <col min="15" max="15" width="7.85546875" style="45" customWidth="1"/>
    <col min="16" max="17" width="9.140625" style="45" customWidth="1"/>
    <col min="18" max="16384" width="14.42578125" style="45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147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158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148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3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3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3" t="s">
        <v>295</v>
      </c>
      <c r="M38" s="103">
        <f>AVERAGE(M14:M37)</f>
        <v>0</v>
      </c>
      <c r="N38" s="103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149</v>
      </c>
      <c r="F63" s="120"/>
      <c r="G63" s="121"/>
      <c r="H63" s="21">
        <v>0</v>
      </c>
      <c r="I63" s="21">
        <v>5.7119999999999997</v>
      </c>
      <c r="J63" s="21">
        <f>H63+I63</f>
        <v>5.7119999999999997</v>
      </c>
      <c r="K63" s="2"/>
      <c r="L63" s="22">
        <f>19.166</f>
        <v>19.166</v>
      </c>
      <c r="M63" s="32">
        <f>L63/1000</f>
        <v>1.9165999999999999E-2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150</v>
      </c>
      <c r="F64" s="123"/>
      <c r="G64" s="124"/>
      <c r="H64" s="36">
        <f>K81</f>
        <v>0</v>
      </c>
      <c r="I64" s="36">
        <f>L81</f>
        <v>1.9165999999999999E-2</v>
      </c>
      <c r="J64" s="36">
        <f>H64+I64</f>
        <v>1.9165999999999999E-2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151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2.9000000000000001E-2</v>
      </c>
      <c r="N66" s="28">
        <v>0.56899999999999995</v>
      </c>
      <c r="O66" s="29">
        <f>M66+N66</f>
        <v>0.59799999999999998</v>
      </c>
      <c r="P66" s="29">
        <f>O66/J63*100</f>
        <v>10.469187675070028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5.0971660000000005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0.2123819166666667</v>
      </c>
      <c r="O68" s="23"/>
      <c r="P68" s="32">
        <f>M68+N68</f>
        <v>0.2123819166666667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212.38191666666671</v>
      </c>
      <c r="O69" s="23"/>
      <c r="P69" s="29">
        <f>M69+N69</f>
        <v>212.38191666666671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44"/>
      <c r="F71" s="2"/>
      <c r="G71" s="2"/>
      <c r="H71" s="2"/>
      <c r="I71" s="2"/>
      <c r="J71" s="4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2.0799999999999999E-2</v>
      </c>
      <c r="M80" s="32">
        <f>K80+L80</f>
        <v>2.0799999999999999E-2</v>
      </c>
      <c r="N80" s="32">
        <f>M80-M63</f>
        <v>1.634E-3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1.9165999999999999E-2</v>
      </c>
      <c r="M81" s="32">
        <f>K81+L81</f>
        <v>1.9165999999999999E-2</v>
      </c>
      <c r="N81" s="32">
        <f>N80/2</f>
        <v>8.1700000000000002E-4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H14" workbookViewId="0">
      <selection activeCell="L11" sqref="L11:N38"/>
    </sheetView>
  </sheetViews>
  <sheetFormatPr defaultColWidth="14.42578125" defaultRowHeight="15" x14ac:dyDescent="0.25"/>
  <cols>
    <col min="1" max="1" width="10.5703125" style="47" customWidth="1"/>
    <col min="2" max="2" width="18.5703125" style="47" customWidth="1"/>
    <col min="3" max="4" width="12.7109375" style="47" customWidth="1"/>
    <col min="5" max="5" width="14.7109375" style="47" customWidth="1"/>
    <col min="6" max="6" width="12.42578125" style="47" customWidth="1"/>
    <col min="7" max="7" width="15.140625" style="47" customWidth="1"/>
    <col min="8" max="9" width="12.7109375" style="47" customWidth="1"/>
    <col min="10" max="10" width="15" style="47" customWidth="1"/>
    <col min="11" max="11" width="9.140625" style="47" customWidth="1"/>
    <col min="12" max="12" width="13" style="47" customWidth="1"/>
    <col min="13" max="13" width="12.7109375" style="47" customWidth="1"/>
    <col min="14" max="14" width="14.28515625" style="47" customWidth="1"/>
    <col min="15" max="15" width="7.85546875" style="47" customWidth="1"/>
    <col min="16" max="17" width="9.140625" style="47" customWidth="1"/>
    <col min="18" max="16384" width="14.42578125" style="47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152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163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153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211</v>
      </c>
      <c r="E13" s="11">
        <f t="shared" ref="E13:E60" si="0">SUM(C13,D13)</f>
        <v>211</v>
      </c>
      <c r="F13" s="8">
        <v>49</v>
      </c>
      <c r="G13" s="12" t="s">
        <v>21</v>
      </c>
      <c r="H13" s="37">
        <v>0</v>
      </c>
      <c r="I13" s="10">
        <v>211</v>
      </c>
      <c r="J13" s="8">
        <f t="shared" ref="J13:J60" si="1">SUM(H13,I13)</f>
        <v>211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211</v>
      </c>
      <c r="E14" s="11">
        <f t="shared" si="0"/>
        <v>211</v>
      </c>
      <c r="F14" s="8">
        <f t="shared" ref="F14:F36" si="3">F13+1</f>
        <v>50</v>
      </c>
      <c r="G14" s="12" t="s">
        <v>23</v>
      </c>
      <c r="H14" s="37">
        <v>0</v>
      </c>
      <c r="I14" s="10">
        <v>211</v>
      </c>
      <c r="J14" s="8">
        <f t="shared" si="1"/>
        <v>211</v>
      </c>
      <c r="K14" s="2"/>
      <c r="L14" s="2" t="s">
        <v>20</v>
      </c>
      <c r="M14" s="7">
        <f>AVERAGE(C13:C16)</f>
        <v>0</v>
      </c>
      <c r="N14" s="7">
        <f>AVERAGE(D13:D16)</f>
        <v>211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211</v>
      </c>
      <c r="E15" s="11">
        <f t="shared" si="0"/>
        <v>211</v>
      </c>
      <c r="F15" s="8">
        <f t="shared" si="3"/>
        <v>51</v>
      </c>
      <c r="G15" s="12" t="s">
        <v>25</v>
      </c>
      <c r="H15" s="37">
        <v>0</v>
      </c>
      <c r="I15" s="10">
        <v>211</v>
      </c>
      <c r="J15" s="8">
        <f t="shared" si="1"/>
        <v>211</v>
      </c>
      <c r="K15" s="2"/>
      <c r="L15" s="2" t="s">
        <v>28</v>
      </c>
      <c r="M15" s="7">
        <f>AVERAGE(C17:C20)</f>
        <v>0</v>
      </c>
      <c r="N15" s="7">
        <f>AVERAGE(D17:D20)</f>
        <v>211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211</v>
      </c>
      <c r="E16" s="11">
        <f t="shared" si="0"/>
        <v>211</v>
      </c>
      <c r="F16" s="8">
        <f t="shared" si="3"/>
        <v>52</v>
      </c>
      <c r="G16" s="12" t="s">
        <v>27</v>
      </c>
      <c r="H16" s="37">
        <v>0</v>
      </c>
      <c r="I16" s="10">
        <v>211</v>
      </c>
      <c r="J16" s="8">
        <f t="shared" si="1"/>
        <v>211</v>
      </c>
      <c r="K16" s="2"/>
      <c r="L16" s="2" t="s">
        <v>36</v>
      </c>
      <c r="M16" s="7">
        <f>AVERAGE(C21:C24)</f>
        <v>0</v>
      </c>
      <c r="N16" s="7">
        <f>AVERAGE(D21:D24)</f>
        <v>211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211</v>
      </c>
      <c r="E17" s="11">
        <f t="shared" si="0"/>
        <v>211</v>
      </c>
      <c r="F17" s="8">
        <f t="shared" si="3"/>
        <v>53</v>
      </c>
      <c r="G17" s="12" t="s">
        <v>29</v>
      </c>
      <c r="H17" s="37">
        <v>0</v>
      </c>
      <c r="I17" s="10">
        <v>211</v>
      </c>
      <c r="J17" s="8">
        <f t="shared" si="1"/>
        <v>211</v>
      </c>
      <c r="K17" s="2"/>
      <c r="L17" s="2" t="s">
        <v>44</v>
      </c>
      <c r="M17" s="7">
        <f>AVERAGE(C25:C28)</f>
        <v>0</v>
      </c>
      <c r="N17" s="7">
        <f>AVERAGE(D25:D28)</f>
        <v>211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211</v>
      </c>
      <c r="E18" s="11">
        <f t="shared" si="0"/>
        <v>211</v>
      </c>
      <c r="F18" s="8">
        <f t="shared" si="3"/>
        <v>54</v>
      </c>
      <c r="G18" s="12" t="s">
        <v>31</v>
      </c>
      <c r="H18" s="37">
        <v>0</v>
      </c>
      <c r="I18" s="10">
        <v>211</v>
      </c>
      <c r="J18" s="8">
        <f t="shared" si="1"/>
        <v>211</v>
      </c>
      <c r="K18" s="2"/>
      <c r="L18" s="2" t="s">
        <v>52</v>
      </c>
      <c r="M18" s="7">
        <f>AVERAGE(C29:C32)</f>
        <v>0</v>
      </c>
      <c r="N18" s="7">
        <f>AVERAGE(D29:D32)</f>
        <v>211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211</v>
      </c>
      <c r="E19" s="11">
        <f t="shared" si="0"/>
        <v>211</v>
      </c>
      <c r="F19" s="8">
        <f t="shared" si="3"/>
        <v>55</v>
      </c>
      <c r="G19" s="12" t="s">
        <v>33</v>
      </c>
      <c r="H19" s="37">
        <v>0</v>
      </c>
      <c r="I19" s="10">
        <v>211</v>
      </c>
      <c r="J19" s="8">
        <f t="shared" si="1"/>
        <v>211</v>
      </c>
      <c r="K19" s="2"/>
      <c r="L19" s="2" t="s">
        <v>60</v>
      </c>
      <c r="M19" s="7">
        <f>AVERAGE(C33:C36)</f>
        <v>0</v>
      </c>
      <c r="N19" s="7">
        <f>AVERAGE(D33:D36)</f>
        <v>211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211</v>
      </c>
      <c r="E20" s="11">
        <f t="shared" si="0"/>
        <v>211</v>
      </c>
      <c r="F20" s="8">
        <f t="shared" si="3"/>
        <v>56</v>
      </c>
      <c r="G20" s="12" t="s">
        <v>35</v>
      </c>
      <c r="H20" s="37">
        <v>0</v>
      </c>
      <c r="I20" s="10">
        <v>211</v>
      </c>
      <c r="J20" s="8">
        <f t="shared" si="1"/>
        <v>211</v>
      </c>
      <c r="K20" s="2"/>
      <c r="L20" s="2" t="s">
        <v>68</v>
      </c>
      <c r="M20" s="7">
        <f>AVERAGE(C37:C40)</f>
        <v>0</v>
      </c>
      <c r="N20" s="7">
        <f>AVERAGE(D37:D40)</f>
        <v>211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211</v>
      </c>
      <c r="E21" s="11">
        <f t="shared" si="0"/>
        <v>211</v>
      </c>
      <c r="F21" s="8">
        <f t="shared" si="3"/>
        <v>57</v>
      </c>
      <c r="G21" s="12" t="s">
        <v>37</v>
      </c>
      <c r="H21" s="37">
        <v>0</v>
      </c>
      <c r="I21" s="10">
        <v>211</v>
      </c>
      <c r="J21" s="8">
        <f t="shared" si="1"/>
        <v>211</v>
      </c>
      <c r="K21" s="2"/>
      <c r="L21" s="2" t="s">
        <v>76</v>
      </c>
      <c r="M21" s="7">
        <f>AVERAGE(C41:C44)</f>
        <v>0</v>
      </c>
      <c r="N21" s="7">
        <f>AVERAGE(D41:D44)</f>
        <v>211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211</v>
      </c>
      <c r="E22" s="11">
        <f t="shared" si="0"/>
        <v>211</v>
      </c>
      <c r="F22" s="8">
        <f t="shared" si="3"/>
        <v>58</v>
      </c>
      <c r="G22" s="12" t="s">
        <v>39</v>
      </c>
      <c r="H22" s="37">
        <v>0</v>
      </c>
      <c r="I22" s="10">
        <v>211</v>
      </c>
      <c r="J22" s="8">
        <f t="shared" si="1"/>
        <v>211</v>
      </c>
      <c r="K22" s="2"/>
      <c r="L22" s="2" t="s">
        <v>84</v>
      </c>
      <c r="M22" s="7">
        <f>AVERAGE(C45:C48)</f>
        <v>0</v>
      </c>
      <c r="N22" s="7">
        <f>AVERAGE(D45:D48)</f>
        <v>211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211</v>
      </c>
      <c r="E23" s="11">
        <f t="shared" si="0"/>
        <v>211</v>
      </c>
      <c r="F23" s="8">
        <f t="shared" si="3"/>
        <v>59</v>
      </c>
      <c r="G23" s="12" t="s">
        <v>41</v>
      </c>
      <c r="H23" s="37">
        <v>0</v>
      </c>
      <c r="I23" s="10">
        <v>211</v>
      </c>
      <c r="J23" s="8">
        <f t="shared" si="1"/>
        <v>211</v>
      </c>
      <c r="K23" s="2"/>
      <c r="L23" s="2" t="s">
        <v>92</v>
      </c>
      <c r="M23" s="7">
        <f>AVERAGE(C49:C52)</f>
        <v>0</v>
      </c>
      <c r="N23" s="7">
        <f>AVERAGE(D49:D52)</f>
        <v>211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211</v>
      </c>
      <c r="E24" s="11">
        <f t="shared" si="0"/>
        <v>211</v>
      </c>
      <c r="F24" s="8">
        <f t="shared" si="3"/>
        <v>60</v>
      </c>
      <c r="G24" s="12" t="s">
        <v>43</v>
      </c>
      <c r="H24" s="37">
        <v>0</v>
      </c>
      <c r="I24" s="10">
        <v>211</v>
      </c>
      <c r="J24" s="8">
        <f t="shared" si="1"/>
        <v>211</v>
      </c>
      <c r="K24" s="2"/>
      <c r="L24" s="13" t="s">
        <v>100</v>
      </c>
      <c r="M24" s="7">
        <f>AVERAGE(C53:C56)</f>
        <v>0</v>
      </c>
      <c r="N24" s="7">
        <f>AVERAGE(D53:D56)</f>
        <v>211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211</v>
      </c>
      <c r="E25" s="11">
        <f t="shared" si="0"/>
        <v>211</v>
      </c>
      <c r="F25" s="8">
        <f t="shared" si="3"/>
        <v>61</v>
      </c>
      <c r="G25" s="12" t="s">
        <v>45</v>
      </c>
      <c r="H25" s="37">
        <v>0</v>
      </c>
      <c r="I25" s="10">
        <v>211</v>
      </c>
      <c r="J25" s="8">
        <f t="shared" si="1"/>
        <v>211</v>
      </c>
      <c r="K25" s="2"/>
      <c r="L25" s="16" t="s">
        <v>108</v>
      </c>
      <c r="M25" s="7">
        <f>AVERAGE(C57:C60)</f>
        <v>0</v>
      </c>
      <c r="N25" s="7">
        <f>AVERAGE(D57:D60)</f>
        <v>211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211</v>
      </c>
      <c r="E26" s="11">
        <f t="shared" si="0"/>
        <v>211</v>
      </c>
      <c r="F26" s="8">
        <f t="shared" si="3"/>
        <v>62</v>
      </c>
      <c r="G26" s="12" t="s">
        <v>47</v>
      </c>
      <c r="H26" s="37">
        <v>0</v>
      </c>
      <c r="I26" s="10">
        <v>211</v>
      </c>
      <c r="J26" s="8">
        <f t="shared" si="1"/>
        <v>211</v>
      </c>
      <c r="K26" s="2"/>
      <c r="L26" s="16" t="s">
        <v>21</v>
      </c>
      <c r="M26" s="7">
        <f>AVERAGE(H13:H16)</f>
        <v>0</v>
      </c>
      <c r="N26" s="7">
        <f>AVERAGE(I13:I16)</f>
        <v>211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211</v>
      </c>
      <c r="E27" s="11">
        <f t="shared" si="0"/>
        <v>211</v>
      </c>
      <c r="F27" s="8">
        <f t="shared" si="3"/>
        <v>63</v>
      </c>
      <c r="G27" s="12" t="s">
        <v>49</v>
      </c>
      <c r="H27" s="37">
        <v>0</v>
      </c>
      <c r="I27" s="10">
        <v>211</v>
      </c>
      <c r="J27" s="8">
        <f t="shared" si="1"/>
        <v>211</v>
      </c>
      <c r="K27" s="2"/>
      <c r="L27" s="24" t="s">
        <v>29</v>
      </c>
      <c r="M27" s="7">
        <f>AVERAGE(H17:H20)</f>
        <v>0</v>
      </c>
      <c r="N27" s="7">
        <f>AVERAGE(I17:I20)</f>
        <v>211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211</v>
      </c>
      <c r="E28" s="11">
        <f t="shared" si="0"/>
        <v>211</v>
      </c>
      <c r="F28" s="8">
        <f t="shared" si="3"/>
        <v>64</v>
      </c>
      <c r="G28" s="12" t="s">
        <v>51</v>
      </c>
      <c r="H28" s="37">
        <v>0</v>
      </c>
      <c r="I28" s="10">
        <v>211</v>
      </c>
      <c r="J28" s="8">
        <f t="shared" si="1"/>
        <v>211</v>
      </c>
      <c r="K28" s="2"/>
      <c r="L28" s="2" t="s">
        <v>37</v>
      </c>
      <c r="M28" s="7">
        <f>AVERAGE(H21:H24)</f>
        <v>0</v>
      </c>
      <c r="N28" s="7">
        <f>AVERAGE(I21:I24)</f>
        <v>211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211</v>
      </c>
      <c r="E29" s="11">
        <f t="shared" si="0"/>
        <v>211</v>
      </c>
      <c r="F29" s="8">
        <f t="shared" si="3"/>
        <v>65</v>
      </c>
      <c r="G29" s="12" t="s">
        <v>53</v>
      </c>
      <c r="H29" s="37">
        <v>0</v>
      </c>
      <c r="I29" s="10">
        <v>211</v>
      </c>
      <c r="J29" s="8">
        <f t="shared" si="1"/>
        <v>211</v>
      </c>
      <c r="K29" s="2"/>
      <c r="L29" s="2" t="s">
        <v>45</v>
      </c>
      <c r="M29" s="7">
        <f>AVERAGE(H25:H28)</f>
        <v>0</v>
      </c>
      <c r="N29" s="7">
        <f>AVERAGE(I25:I28)</f>
        <v>211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211</v>
      </c>
      <c r="E30" s="11">
        <f t="shared" si="0"/>
        <v>211</v>
      </c>
      <c r="F30" s="8">
        <f t="shared" si="3"/>
        <v>66</v>
      </c>
      <c r="G30" s="12" t="s">
        <v>55</v>
      </c>
      <c r="H30" s="37">
        <v>0</v>
      </c>
      <c r="I30" s="10">
        <v>211</v>
      </c>
      <c r="J30" s="8">
        <f t="shared" si="1"/>
        <v>211</v>
      </c>
      <c r="K30" s="2"/>
      <c r="L30" s="2" t="s">
        <v>53</v>
      </c>
      <c r="M30" s="7">
        <f>AVERAGE(H29:H32)</f>
        <v>0</v>
      </c>
      <c r="N30" s="7">
        <f>AVERAGE(I29:I32)</f>
        <v>211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211</v>
      </c>
      <c r="E31" s="11">
        <f t="shared" si="0"/>
        <v>211</v>
      </c>
      <c r="F31" s="8">
        <f t="shared" si="3"/>
        <v>67</v>
      </c>
      <c r="G31" s="12" t="s">
        <v>57</v>
      </c>
      <c r="H31" s="37">
        <v>0</v>
      </c>
      <c r="I31" s="10">
        <v>211</v>
      </c>
      <c r="J31" s="8">
        <f t="shared" si="1"/>
        <v>211</v>
      </c>
      <c r="K31" s="2"/>
      <c r="L31" s="2" t="s">
        <v>61</v>
      </c>
      <c r="M31" s="7">
        <f>AVERAGE(H33:H36)</f>
        <v>0</v>
      </c>
      <c r="N31" s="7">
        <f>AVERAGE(I33:I36)</f>
        <v>211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211</v>
      </c>
      <c r="E32" s="11">
        <f t="shared" si="0"/>
        <v>211</v>
      </c>
      <c r="F32" s="8">
        <f t="shared" si="3"/>
        <v>68</v>
      </c>
      <c r="G32" s="12" t="s">
        <v>59</v>
      </c>
      <c r="H32" s="37">
        <v>0</v>
      </c>
      <c r="I32" s="10">
        <v>211</v>
      </c>
      <c r="J32" s="8">
        <f t="shared" si="1"/>
        <v>211</v>
      </c>
      <c r="K32" s="2"/>
      <c r="L32" s="2" t="s">
        <v>69</v>
      </c>
      <c r="M32" s="7">
        <f>AVERAGE(H37:H40)</f>
        <v>0</v>
      </c>
      <c r="N32" s="7">
        <f>AVERAGE(I37:I40)</f>
        <v>211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211</v>
      </c>
      <c r="E33" s="11">
        <f t="shared" si="0"/>
        <v>211</v>
      </c>
      <c r="F33" s="8">
        <f t="shared" si="3"/>
        <v>69</v>
      </c>
      <c r="G33" s="12" t="s">
        <v>61</v>
      </c>
      <c r="H33" s="37">
        <v>0</v>
      </c>
      <c r="I33" s="10">
        <v>211</v>
      </c>
      <c r="J33" s="8">
        <f t="shared" si="1"/>
        <v>211</v>
      </c>
      <c r="K33" s="2"/>
      <c r="L33" s="2" t="s">
        <v>77</v>
      </c>
      <c r="M33" s="7">
        <f>AVERAGE(H41:H44)</f>
        <v>0</v>
      </c>
      <c r="N33" s="7">
        <f>AVERAGE(I41:I44)</f>
        <v>211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211</v>
      </c>
      <c r="E34" s="11">
        <f t="shared" si="0"/>
        <v>211</v>
      </c>
      <c r="F34" s="8">
        <f t="shared" si="3"/>
        <v>70</v>
      </c>
      <c r="G34" s="12" t="s">
        <v>63</v>
      </c>
      <c r="H34" s="37">
        <v>0</v>
      </c>
      <c r="I34" s="10">
        <v>211</v>
      </c>
      <c r="J34" s="8">
        <f t="shared" si="1"/>
        <v>211</v>
      </c>
      <c r="K34" s="2"/>
      <c r="L34" s="2" t="s">
        <v>85</v>
      </c>
      <c r="M34" s="7">
        <f>AVERAGE(H45:H48)</f>
        <v>0</v>
      </c>
      <c r="N34" s="7">
        <f>AVERAGE(I45:I48)</f>
        <v>211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211</v>
      </c>
      <c r="E35" s="11">
        <f t="shared" si="0"/>
        <v>211</v>
      </c>
      <c r="F35" s="8">
        <f t="shared" si="3"/>
        <v>71</v>
      </c>
      <c r="G35" s="12" t="s">
        <v>65</v>
      </c>
      <c r="H35" s="37">
        <v>0</v>
      </c>
      <c r="I35" s="10">
        <v>211</v>
      </c>
      <c r="J35" s="8">
        <f t="shared" si="1"/>
        <v>211</v>
      </c>
      <c r="K35" s="2"/>
      <c r="L35" s="2" t="s">
        <v>93</v>
      </c>
      <c r="M35" s="7">
        <f>AVERAGE(H49:H52)</f>
        <v>0</v>
      </c>
      <c r="N35" s="7">
        <f>AVERAGE(I49:I52)</f>
        <v>211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211</v>
      </c>
      <c r="E36" s="11">
        <f t="shared" si="0"/>
        <v>211</v>
      </c>
      <c r="F36" s="8">
        <f t="shared" si="3"/>
        <v>72</v>
      </c>
      <c r="G36" s="12" t="s">
        <v>67</v>
      </c>
      <c r="H36" s="37">
        <v>0</v>
      </c>
      <c r="I36" s="10">
        <v>211</v>
      </c>
      <c r="J36" s="8">
        <f t="shared" si="1"/>
        <v>211</v>
      </c>
      <c r="K36" s="2"/>
      <c r="L36" s="103" t="s">
        <v>101</v>
      </c>
      <c r="M36" s="7">
        <f>AVERAGE(H53:H56)</f>
        <v>0</v>
      </c>
      <c r="N36" s="7">
        <f>AVERAGE(I53:I56)</f>
        <v>211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211</v>
      </c>
      <c r="E37" s="11">
        <f t="shared" si="0"/>
        <v>211</v>
      </c>
      <c r="F37" s="8">
        <v>73</v>
      </c>
      <c r="G37" s="12" t="s">
        <v>69</v>
      </c>
      <c r="H37" s="37">
        <v>0</v>
      </c>
      <c r="I37" s="10">
        <v>211</v>
      </c>
      <c r="J37" s="8">
        <f t="shared" si="1"/>
        <v>211</v>
      </c>
      <c r="K37" s="2"/>
      <c r="L37" s="103" t="s">
        <v>109</v>
      </c>
      <c r="M37" s="7">
        <f>AVERAGE(H57:H60)</f>
        <v>0</v>
      </c>
      <c r="N37" s="7">
        <f>AVERAGE(I57:I60)</f>
        <v>211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211</v>
      </c>
      <c r="E38" s="8">
        <f t="shared" si="0"/>
        <v>211</v>
      </c>
      <c r="F38" s="8">
        <f t="shared" ref="F38:F60" si="5">F37+1</f>
        <v>74</v>
      </c>
      <c r="G38" s="12" t="s">
        <v>71</v>
      </c>
      <c r="H38" s="37">
        <v>0</v>
      </c>
      <c r="I38" s="10">
        <v>211</v>
      </c>
      <c r="J38" s="8">
        <f t="shared" si="1"/>
        <v>211</v>
      </c>
      <c r="K38" s="2"/>
      <c r="L38" s="103" t="s">
        <v>295</v>
      </c>
      <c r="M38" s="103">
        <f>AVERAGE(M14:M37)</f>
        <v>0</v>
      </c>
      <c r="N38" s="103">
        <f>AVERAGE(N14:N37)</f>
        <v>211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211</v>
      </c>
      <c r="E39" s="8">
        <f t="shared" si="0"/>
        <v>211</v>
      </c>
      <c r="F39" s="8">
        <f t="shared" si="5"/>
        <v>75</v>
      </c>
      <c r="G39" s="12" t="s">
        <v>73</v>
      </c>
      <c r="H39" s="37">
        <v>0</v>
      </c>
      <c r="I39" s="10">
        <v>211</v>
      </c>
      <c r="J39" s="8">
        <f t="shared" si="1"/>
        <v>211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211</v>
      </c>
      <c r="E40" s="8">
        <f t="shared" si="0"/>
        <v>211</v>
      </c>
      <c r="F40" s="8">
        <f t="shared" si="5"/>
        <v>76</v>
      </c>
      <c r="G40" s="12" t="s">
        <v>75</v>
      </c>
      <c r="H40" s="37">
        <v>0</v>
      </c>
      <c r="I40" s="10">
        <v>211</v>
      </c>
      <c r="J40" s="8">
        <f t="shared" si="1"/>
        <v>211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211</v>
      </c>
      <c r="E41" s="8">
        <f t="shared" si="0"/>
        <v>211</v>
      </c>
      <c r="F41" s="8">
        <f t="shared" si="5"/>
        <v>77</v>
      </c>
      <c r="G41" s="12" t="s">
        <v>77</v>
      </c>
      <c r="H41" s="37">
        <v>0</v>
      </c>
      <c r="I41" s="10">
        <v>211</v>
      </c>
      <c r="J41" s="8">
        <f t="shared" si="1"/>
        <v>211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211</v>
      </c>
      <c r="E42" s="8">
        <f t="shared" si="0"/>
        <v>211</v>
      </c>
      <c r="F42" s="8">
        <f t="shared" si="5"/>
        <v>78</v>
      </c>
      <c r="G42" s="12" t="s">
        <v>79</v>
      </c>
      <c r="H42" s="37">
        <v>0</v>
      </c>
      <c r="I42" s="10">
        <v>211</v>
      </c>
      <c r="J42" s="8">
        <f t="shared" si="1"/>
        <v>211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211</v>
      </c>
      <c r="E43" s="8">
        <f t="shared" si="0"/>
        <v>211</v>
      </c>
      <c r="F43" s="8">
        <f t="shared" si="5"/>
        <v>79</v>
      </c>
      <c r="G43" s="12" t="s">
        <v>81</v>
      </c>
      <c r="H43" s="37">
        <v>0</v>
      </c>
      <c r="I43" s="10">
        <v>211</v>
      </c>
      <c r="J43" s="8">
        <f t="shared" si="1"/>
        <v>211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211</v>
      </c>
      <c r="E44" s="8">
        <f t="shared" si="0"/>
        <v>211</v>
      </c>
      <c r="F44" s="8">
        <f t="shared" si="5"/>
        <v>80</v>
      </c>
      <c r="G44" s="12" t="s">
        <v>83</v>
      </c>
      <c r="H44" s="37">
        <v>0</v>
      </c>
      <c r="I44" s="10">
        <v>211</v>
      </c>
      <c r="J44" s="8">
        <f t="shared" si="1"/>
        <v>211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211</v>
      </c>
      <c r="E45" s="8">
        <f t="shared" si="0"/>
        <v>211</v>
      </c>
      <c r="F45" s="8">
        <f t="shared" si="5"/>
        <v>81</v>
      </c>
      <c r="G45" s="12" t="s">
        <v>85</v>
      </c>
      <c r="H45" s="37">
        <v>0</v>
      </c>
      <c r="I45" s="10">
        <v>211</v>
      </c>
      <c r="J45" s="8">
        <f t="shared" si="1"/>
        <v>211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211</v>
      </c>
      <c r="E46" s="8">
        <f t="shared" si="0"/>
        <v>211</v>
      </c>
      <c r="F46" s="8">
        <f t="shared" si="5"/>
        <v>82</v>
      </c>
      <c r="G46" s="12" t="s">
        <v>87</v>
      </c>
      <c r="H46" s="37">
        <v>0</v>
      </c>
      <c r="I46" s="10">
        <v>211</v>
      </c>
      <c r="J46" s="8">
        <f t="shared" si="1"/>
        <v>211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211</v>
      </c>
      <c r="E47" s="8">
        <f t="shared" si="0"/>
        <v>211</v>
      </c>
      <c r="F47" s="8">
        <f t="shared" si="5"/>
        <v>83</v>
      </c>
      <c r="G47" s="12" t="s">
        <v>89</v>
      </c>
      <c r="H47" s="37">
        <v>0</v>
      </c>
      <c r="I47" s="10">
        <v>211</v>
      </c>
      <c r="J47" s="8">
        <f t="shared" si="1"/>
        <v>211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211</v>
      </c>
      <c r="E48" s="8">
        <f t="shared" si="0"/>
        <v>211</v>
      </c>
      <c r="F48" s="8">
        <f t="shared" si="5"/>
        <v>84</v>
      </c>
      <c r="G48" s="12" t="s">
        <v>91</v>
      </c>
      <c r="H48" s="37">
        <v>0</v>
      </c>
      <c r="I48" s="10">
        <v>211</v>
      </c>
      <c r="J48" s="8">
        <f t="shared" si="1"/>
        <v>211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211</v>
      </c>
      <c r="E49" s="8">
        <f t="shared" si="0"/>
        <v>211</v>
      </c>
      <c r="F49" s="8">
        <f t="shared" si="5"/>
        <v>85</v>
      </c>
      <c r="G49" s="12" t="s">
        <v>93</v>
      </c>
      <c r="H49" s="37">
        <v>0</v>
      </c>
      <c r="I49" s="10">
        <v>211</v>
      </c>
      <c r="J49" s="8">
        <f t="shared" si="1"/>
        <v>211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211</v>
      </c>
      <c r="E50" s="8">
        <f t="shared" si="0"/>
        <v>211</v>
      </c>
      <c r="F50" s="8">
        <f t="shared" si="5"/>
        <v>86</v>
      </c>
      <c r="G50" s="12" t="s">
        <v>95</v>
      </c>
      <c r="H50" s="37">
        <v>0</v>
      </c>
      <c r="I50" s="10">
        <v>211</v>
      </c>
      <c r="J50" s="8">
        <f t="shared" si="1"/>
        <v>211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211</v>
      </c>
      <c r="E51" s="8">
        <f t="shared" si="0"/>
        <v>211</v>
      </c>
      <c r="F51" s="8">
        <f t="shared" si="5"/>
        <v>87</v>
      </c>
      <c r="G51" s="12" t="s">
        <v>97</v>
      </c>
      <c r="H51" s="37">
        <v>0</v>
      </c>
      <c r="I51" s="10">
        <v>211</v>
      </c>
      <c r="J51" s="8">
        <f t="shared" si="1"/>
        <v>211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211</v>
      </c>
      <c r="E52" s="8">
        <f t="shared" si="0"/>
        <v>211</v>
      </c>
      <c r="F52" s="8">
        <f t="shared" si="5"/>
        <v>88</v>
      </c>
      <c r="G52" s="12" t="s">
        <v>99</v>
      </c>
      <c r="H52" s="37">
        <v>0</v>
      </c>
      <c r="I52" s="10">
        <v>211</v>
      </c>
      <c r="J52" s="8">
        <f t="shared" si="1"/>
        <v>211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211</v>
      </c>
      <c r="E53" s="8">
        <f t="shared" si="0"/>
        <v>211</v>
      </c>
      <c r="F53" s="8">
        <f t="shared" si="5"/>
        <v>89</v>
      </c>
      <c r="G53" s="12" t="s">
        <v>101</v>
      </c>
      <c r="H53" s="37">
        <v>0</v>
      </c>
      <c r="I53" s="10">
        <v>211</v>
      </c>
      <c r="J53" s="8">
        <f t="shared" si="1"/>
        <v>211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211</v>
      </c>
      <c r="E54" s="8">
        <f t="shared" si="0"/>
        <v>211</v>
      </c>
      <c r="F54" s="8">
        <f t="shared" si="5"/>
        <v>90</v>
      </c>
      <c r="G54" s="12" t="s">
        <v>103</v>
      </c>
      <c r="H54" s="37">
        <v>0</v>
      </c>
      <c r="I54" s="10">
        <v>211</v>
      </c>
      <c r="J54" s="8">
        <f t="shared" si="1"/>
        <v>211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211</v>
      </c>
      <c r="E55" s="8">
        <f t="shared" si="0"/>
        <v>211</v>
      </c>
      <c r="F55" s="8">
        <f t="shared" si="5"/>
        <v>91</v>
      </c>
      <c r="G55" s="12" t="s">
        <v>105</v>
      </c>
      <c r="H55" s="37">
        <v>0</v>
      </c>
      <c r="I55" s="10">
        <v>211</v>
      </c>
      <c r="J55" s="8">
        <f t="shared" si="1"/>
        <v>211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211</v>
      </c>
      <c r="E56" s="8">
        <f t="shared" si="0"/>
        <v>211</v>
      </c>
      <c r="F56" s="8">
        <f t="shared" si="5"/>
        <v>92</v>
      </c>
      <c r="G56" s="12" t="s">
        <v>107</v>
      </c>
      <c r="H56" s="37">
        <v>0</v>
      </c>
      <c r="I56" s="10">
        <v>211</v>
      </c>
      <c r="J56" s="8">
        <f t="shared" si="1"/>
        <v>211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211</v>
      </c>
      <c r="E57" s="8">
        <f t="shared" si="0"/>
        <v>211</v>
      </c>
      <c r="F57" s="8">
        <f t="shared" si="5"/>
        <v>93</v>
      </c>
      <c r="G57" s="12" t="s">
        <v>109</v>
      </c>
      <c r="H57" s="37">
        <v>0</v>
      </c>
      <c r="I57" s="10">
        <v>211</v>
      </c>
      <c r="J57" s="8">
        <f t="shared" si="1"/>
        <v>211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211</v>
      </c>
      <c r="E58" s="8">
        <f t="shared" si="0"/>
        <v>211</v>
      </c>
      <c r="F58" s="8">
        <f t="shared" si="5"/>
        <v>94</v>
      </c>
      <c r="G58" s="12" t="s">
        <v>111</v>
      </c>
      <c r="H58" s="37">
        <v>0</v>
      </c>
      <c r="I58" s="10">
        <v>211</v>
      </c>
      <c r="J58" s="8">
        <f t="shared" si="1"/>
        <v>211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211</v>
      </c>
      <c r="E59" s="17">
        <f t="shared" si="0"/>
        <v>211</v>
      </c>
      <c r="F59" s="17">
        <f t="shared" si="5"/>
        <v>95</v>
      </c>
      <c r="G59" s="18" t="s">
        <v>113</v>
      </c>
      <c r="H59" s="37">
        <v>0</v>
      </c>
      <c r="I59" s="10">
        <v>211</v>
      </c>
      <c r="J59" s="17">
        <f t="shared" si="1"/>
        <v>211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211</v>
      </c>
      <c r="E60" s="17">
        <f t="shared" si="0"/>
        <v>211</v>
      </c>
      <c r="F60" s="17">
        <f t="shared" si="5"/>
        <v>96</v>
      </c>
      <c r="G60" s="18" t="s">
        <v>115</v>
      </c>
      <c r="H60" s="37">
        <v>0</v>
      </c>
      <c r="I60" s="10">
        <v>211</v>
      </c>
      <c r="J60" s="17">
        <f t="shared" si="1"/>
        <v>211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154</v>
      </c>
      <c r="F63" s="120"/>
      <c r="G63" s="121"/>
      <c r="H63" s="21">
        <v>0</v>
      </c>
      <c r="I63" s="21">
        <v>5.6139999999999999</v>
      </c>
      <c r="J63" s="21">
        <f>H63+I63</f>
        <v>5.6139999999999999</v>
      </c>
      <c r="K63" s="2"/>
      <c r="L63" s="22">
        <v>75</v>
      </c>
      <c r="M63" s="32">
        <f>L63/1000</f>
        <v>7.4999999999999997E-2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155</v>
      </c>
      <c r="F64" s="123"/>
      <c r="G64" s="124"/>
      <c r="H64" s="36">
        <f>K81</f>
        <v>0</v>
      </c>
      <c r="I64" s="36">
        <f>L81</f>
        <v>7.4999999999999997E-2</v>
      </c>
      <c r="J64" s="36">
        <f>H64+I64</f>
        <v>7.4999999999999997E-2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156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2.3E-2</v>
      </c>
      <c r="N66" s="28">
        <v>0.61299999999999999</v>
      </c>
      <c r="O66" s="29">
        <f>M66+N66</f>
        <v>0.63600000000000001</v>
      </c>
      <c r="P66" s="29">
        <f>O66/J63*100</f>
        <v>11.328820805130032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5.0170000000000012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0.20904166666666671</v>
      </c>
      <c r="O68" s="23"/>
      <c r="P68" s="32">
        <f>M68+N68</f>
        <v>0.20904166666666671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209.04166666666671</v>
      </c>
      <c r="O69" s="23"/>
      <c r="P69" s="29">
        <f>M69+N69</f>
        <v>209.04166666666671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46"/>
      <c r="F71" s="2"/>
      <c r="G71" s="2"/>
      <c r="H71" s="2"/>
      <c r="I71" s="2"/>
      <c r="J71" s="4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7.8E-2</v>
      </c>
      <c r="M80" s="32">
        <f>K80+L80</f>
        <v>7.8E-2</v>
      </c>
      <c r="N80" s="32">
        <f>M80-M63</f>
        <v>3.0000000000000027E-3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7.4999999999999997E-2</v>
      </c>
      <c r="M81" s="32">
        <f>K81+L81</f>
        <v>7.4999999999999997E-2</v>
      </c>
      <c r="N81" s="32">
        <f>N80/2</f>
        <v>1.5000000000000013E-3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49" customWidth="1"/>
    <col min="2" max="2" width="18.5703125" style="49" customWidth="1"/>
    <col min="3" max="4" width="12.7109375" style="49" customWidth="1"/>
    <col min="5" max="5" width="14.7109375" style="49" customWidth="1"/>
    <col min="6" max="6" width="12.42578125" style="49" customWidth="1"/>
    <col min="7" max="7" width="15.140625" style="49" customWidth="1"/>
    <col min="8" max="9" width="12.7109375" style="49" customWidth="1"/>
    <col min="10" max="10" width="15" style="49" customWidth="1"/>
    <col min="11" max="11" width="9.140625" style="49" customWidth="1"/>
    <col min="12" max="12" width="13" style="49" customWidth="1"/>
    <col min="13" max="13" width="12.7109375" style="49" customWidth="1"/>
    <col min="14" max="14" width="14.28515625" style="49" customWidth="1"/>
    <col min="15" max="15" width="7.85546875" style="49" customWidth="1"/>
    <col min="16" max="17" width="9.140625" style="49" customWidth="1"/>
    <col min="18" max="16384" width="14.42578125" style="49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157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168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158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212</v>
      </c>
      <c r="E13" s="11">
        <f t="shared" ref="E13:E60" si="0">SUM(C13,D13)</f>
        <v>212</v>
      </c>
      <c r="F13" s="8">
        <v>49</v>
      </c>
      <c r="G13" s="12" t="s">
        <v>21</v>
      </c>
      <c r="H13" s="37">
        <v>0</v>
      </c>
      <c r="I13" s="10">
        <v>212</v>
      </c>
      <c r="J13" s="8">
        <f t="shared" ref="J13:J60" si="1">SUM(H13,I13)</f>
        <v>212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212</v>
      </c>
      <c r="E14" s="11">
        <f t="shared" si="0"/>
        <v>212</v>
      </c>
      <c r="F14" s="8">
        <f t="shared" ref="F14:F36" si="3">F13+1</f>
        <v>50</v>
      </c>
      <c r="G14" s="12" t="s">
        <v>23</v>
      </c>
      <c r="H14" s="37">
        <v>0</v>
      </c>
      <c r="I14" s="10">
        <v>212</v>
      </c>
      <c r="J14" s="8">
        <f t="shared" si="1"/>
        <v>212</v>
      </c>
      <c r="K14" s="2"/>
      <c r="L14" s="2" t="s">
        <v>20</v>
      </c>
      <c r="M14" s="7">
        <f>AVERAGE(C13:C16)</f>
        <v>0</v>
      </c>
      <c r="N14" s="7">
        <f>AVERAGE(D13:D16)</f>
        <v>212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212</v>
      </c>
      <c r="E15" s="11">
        <f t="shared" si="0"/>
        <v>212</v>
      </c>
      <c r="F15" s="8">
        <f t="shared" si="3"/>
        <v>51</v>
      </c>
      <c r="G15" s="12" t="s">
        <v>25</v>
      </c>
      <c r="H15" s="37">
        <v>0</v>
      </c>
      <c r="I15" s="10">
        <v>212</v>
      </c>
      <c r="J15" s="8">
        <f t="shared" si="1"/>
        <v>212</v>
      </c>
      <c r="K15" s="2"/>
      <c r="L15" s="2" t="s">
        <v>28</v>
      </c>
      <c r="M15" s="7">
        <f>AVERAGE(C17:C20)</f>
        <v>0</v>
      </c>
      <c r="N15" s="7">
        <f>AVERAGE(D17:D20)</f>
        <v>212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212</v>
      </c>
      <c r="E16" s="11">
        <f t="shared" si="0"/>
        <v>212</v>
      </c>
      <c r="F16" s="8">
        <f t="shared" si="3"/>
        <v>52</v>
      </c>
      <c r="G16" s="12" t="s">
        <v>27</v>
      </c>
      <c r="H16" s="37">
        <v>0</v>
      </c>
      <c r="I16" s="10">
        <v>212</v>
      </c>
      <c r="J16" s="8">
        <f t="shared" si="1"/>
        <v>212</v>
      </c>
      <c r="K16" s="2"/>
      <c r="L16" s="2" t="s">
        <v>36</v>
      </c>
      <c r="M16" s="7">
        <f>AVERAGE(C21:C24)</f>
        <v>0</v>
      </c>
      <c r="N16" s="7">
        <f>AVERAGE(D21:D24)</f>
        <v>212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212</v>
      </c>
      <c r="E17" s="11">
        <f t="shared" si="0"/>
        <v>212</v>
      </c>
      <c r="F17" s="8">
        <f t="shared" si="3"/>
        <v>53</v>
      </c>
      <c r="G17" s="12" t="s">
        <v>29</v>
      </c>
      <c r="H17" s="37">
        <v>0</v>
      </c>
      <c r="I17" s="10">
        <v>212</v>
      </c>
      <c r="J17" s="8">
        <f t="shared" si="1"/>
        <v>212</v>
      </c>
      <c r="K17" s="2"/>
      <c r="L17" s="2" t="s">
        <v>44</v>
      </c>
      <c r="M17" s="7">
        <f>AVERAGE(C25:C28)</f>
        <v>0</v>
      </c>
      <c r="N17" s="7">
        <f>AVERAGE(D25:D28)</f>
        <v>212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212</v>
      </c>
      <c r="E18" s="11">
        <f t="shared" si="0"/>
        <v>212</v>
      </c>
      <c r="F18" s="8">
        <f t="shared" si="3"/>
        <v>54</v>
      </c>
      <c r="G18" s="12" t="s">
        <v>31</v>
      </c>
      <c r="H18" s="37">
        <v>0</v>
      </c>
      <c r="I18" s="10">
        <v>212</v>
      </c>
      <c r="J18" s="8">
        <f t="shared" si="1"/>
        <v>212</v>
      </c>
      <c r="K18" s="2"/>
      <c r="L18" s="2" t="s">
        <v>52</v>
      </c>
      <c r="M18" s="7">
        <f>AVERAGE(C29:C32)</f>
        <v>0</v>
      </c>
      <c r="N18" s="7">
        <f>AVERAGE(D29:D32)</f>
        <v>212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212</v>
      </c>
      <c r="E19" s="11">
        <f t="shared" si="0"/>
        <v>212</v>
      </c>
      <c r="F19" s="8">
        <f t="shared" si="3"/>
        <v>55</v>
      </c>
      <c r="G19" s="12" t="s">
        <v>33</v>
      </c>
      <c r="H19" s="37">
        <v>0</v>
      </c>
      <c r="I19" s="10">
        <v>212</v>
      </c>
      <c r="J19" s="8">
        <f t="shared" si="1"/>
        <v>212</v>
      </c>
      <c r="K19" s="2"/>
      <c r="L19" s="2" t="s">
        <v>60</v>
      </c>
      <c r="M19" s="7">
        <f>AVERAGE(C33:C36)</f>
        <v>0</v>
      </c>
      <c r="N19" s="7">
        <f>AVERAGE(D33:D36)</f>
        <v>212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212</v>
      </c>
      <c r="E20" s="11">
        <f t="shared" si="0"/>
        <v>212</v>
      </c>
      <c r="F20" s="8">
        <f t="shared" si="3"/>
        <v>56</v>
      </c>
      <c r="G20" s="12" t="s">
        <v>35</v>
      </c>
      <c r="H20" s="37">
        <v>0</v>
      </c>
      <c r="I20" s="10">
        <v>212</v>
      </c>
      <c r="J20" s="8">
        <f t="shared" si="1"/>
        <v>212</v>
      </c>
      <c r="K20" s="2"/>
      <c r="L20" s="2" t="s">
        <v>68</v>
      </c>
      <c r="M20" s="7">
        <f>AVERAGE(C37:C40)</f>
        <v>0</v>
      </c>
      <c r="N20" s="7">
        <f>AVERAGE(D37:D40)</f>
        <v>212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212</v>
      </c>
      <c r="E21" s="11">
        <f t="shared" si="0"/>
        <v>212</v>
      </c>
      <c r="F21" s="8">
        <f t="shared" si="3"/>
        <v>57</v>
      </c>
      <c r="G21" s="12" t="s">
        <v>37</v>
      </c>
      <c r="H21" s="37">
        <v>0</v>
      </c>
      <c r="I21" s="10">
        <v>212</v>
      </c>
      <c r="J21" s="8">
        <f t="shared" si="1"/>
        <v>212</v>
      </c>
      <c r="K21" s="2"/>
      <c r="L21" s="2" t="s">
        <v>76</v>
      </c>
      <c r="M21" s="7">
        <f>AVERAGE(C41:C44)</f>
        <v>0</v>
      </c>
      <c r="N21" s="7">
        <f>AVERAGE(D41:D44)</f>
        <v>212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212</v>
      </c>
      <c r="E22" s="11">
        <f t="shared" si="0"/>
        <v>212</v>
      </c>
      <c r="F22" s="8">
        <f t="shared" si="3"/>
        <v>58</v>
      </c>
      <c r="G22" s="12" t="s">
        <v>39</v>
      </c>
      <c r="H22" s="37">
        <v>0</v>
      </c>
      <c r="I22" s="10">
        <v>212</v>
      </c>
      <c r="J22" s="8">
        <f t="shared" si="1"/>
        <v>212</v>
      </c>
      <c r="K22" s="2"/>
      <c r="L22" s="2" t="s">
        <v>84</v>
      </c>
      <c r="M22" s="7">
        <f>AVERAGE(C45:C48)</f>
        <v>0</v>
      </c>
      <c r="N22" s="7">
        <f>AVERAGE(D45:D48)</f>
        <v>212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212</v>
      </c>
      <c r="E23" s="11">
        <f t="shared" si="0"/>
        <v>212</v>
      </c>
      <c r="F23" s="8">
        <f t="shared" si="3"/>
        <v>59</v>
      </c>
      <c r="G23" s="12" t="s">
        <v>41</v>
      </c>
      <c r="H23" s="37">
        <v>0</v>
      </c>
      <c r="I23" s="10">
        <v>212</v>
      </c>
      <c r="J23" s="8">
        <f t="shared" si="1"/>
        <v>212</v>
      </c>
      <c r="K23" s="2"/>
      <c r="L23" s="2" t="s">
        <v>92</v>
      </c>
      <c r="M23" s="7">
        <f>AVERAGE(C49:C52)</f>
        <v>0</v>
      </c>
      <c r="N23" s="7">
        <f>AVERAGE(D49:D52)</f>
        <v>212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212</v>
      </c>
      <c r="E24" s="11">
        <f t="shared" si="0"/>
        <v>212</v>
      </c>
      <c r="F24" s="8">
        <f t="shared" si="3"/>
        <v>60</v>
      </c>
      <c r="G24" s="12" t="s">
        <v>43</v>
      </c>
      <c r="H24" s="37">
        <v>0</v>
      </c>
      <c r="I24" s="10">
        <v>212</v>
      </c>
      <c r="J24" s="8">
        <f t="shared" si="1"/>
        <v>212</v>
      </c>
      <c r="K24" s="2"/>
      <c r="L24" s="13" t="s">
        <v>100</v>
      </c>
      <c r="M24" s="7">
        <f>AVERAGE(C53:C56)</f>
        <v>0</v>
      </c>
      <c r="N24" s="7">
        <f>AVERAGE(D53:D56)</f>
        <v>212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212</v>
      </c>
      <c r="E25" s="11">
        <f t="shared" si="0"/>
        <v>212</v>
      </c>
      <c r="F25" s="8">
        <f t="shared" si="3"/>
        <v>61</v>
      </c>
      <c r="G25" s="12" t="s">
        <v>45</v>
      </c>
      <c r="H25" s="37">
        <v>0</v>
      </c>
      <c r="I25" s="10">
        <v>212</v>
      </c>
      <c r="J25" s="8">
        <f t="shared" si="1"/>
        <v>212</v>
      </c>
      <c r="K25" s="2"/>
      <c r="L25" s="16" t="s">
        <v>108</v>
      </c>
      <c r="M25" s="7">
        <f>AVERAGE(C57:C60)</f>
        <v>0</v>
      </c>
      <c r="N25" s="7">
        <f>AVERAGE(D57:D60)</f>
        <v>212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212</v>
      </c>
      <c r="E26" s="11">
        <f t="shared" si="0"/>
        <v>212</v>
      </c>
      <c r="F26" s="8">
        <f t="shared" si="3"/>
        <v>62</v>
      </c>
      <c r="G26" s="12" t="s">
        <v>47</v>
      </c>
      <c r="H26" s="37">
        <v>0</v>
      </c>
      <c r="I26" s="10">
        <v>212</v>
      </c>
      <c r="J26" s="8">
        <f t="shared" si="1"/>
        <v>212</v>
      </c>
      <c r="K26" s="2"/>
      <c r="L26" s="16" t="s">
        <v>21</v>
      </c>
      <c r="M26" s="7">
        <f>AVERAGE(H13:H16)</f>
        <v>0</v>
      </c>
      <c r="N26" s="7">
        <f>AVERAGE(I13:I16)</f>
        <v>212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212</v>
      </c>
      <c r="E27" s="11">
        <f t="shared" si="0"/>
        <v>212</v>
      </c>
      <c r="F27" s="8">
        <f t="shared" si="3"/>
        <v>63</v>
      </c>
      <c r="G27" s="12" t="s">
        <v>49</v>
      </c>
      <c r="H27" s="37">
        <v>0</v>
      </c>
      <c r="I27" s="10">
        <v>212</v>
      </c>
      <c r="J27" s="8">
        <f t="shared" si="1"/>
        <v>212</v>
      </c>
      <c r="K27" s="2"/>
      <c r="L27" s="24" t="s">
        <v>29</v>
      </c>
      <c r="M27" s="7">
        <f>AVERAGE(H17:H20)</f>
        <v>0</v>
      </c>
      <c r="N27" s="7">
        <f>AVERAGE(I17:I20)</f>
        <v>212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212</v>
      </c>
      <c r="E28" s="11">
        <f t="shared" si="0"/>
        <v>212</v>
      </c>
      <c r="F28" s="8">
        <f t="shared" si="3"/>
        <v>64</v>
      </c>
      <c r="G28" s="12" t="s">
        <v>51</v>
      </c>
      <c r="H28" s="37">
        <v>0</v>
      </c>
      <c r="I28" s="10">
        <v>212</v>
      </c>
      <c r="J28" s="8">
        <f t="shared" si="1"/>
        <v>212</v>
      </c>
      <c r="K28" s="2"/>
      <c r="L28" s="2" t="s">
        <v>37</v>
      </c>
      <c r="M28" s="7">
        <f>AVERAGE(H21:H24)</f>
        <v>0</v>
      </c>
      <c r="N28" s="7">
        <f>AVERAGE(I21:I24)</f>
        <v>212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212</v>
      </c>
      <c r="E29" s="11">
        <f t="shared" si="0"/>
        <v>212</v>
      </c>
      <c r="F29" s="8">
        <f t="shared" si="3"/>
        <v>65</v>
      </c>
      <c r="G29" s="12" t="s">
        <v>53</v>
      </c>
      <c r="H29" s="37">
        <v>0</v>
      </c>
      <c r="I29" s="10">
        <v>212</v>
      </c>
      <c r="J29" s="8">
        <f t="shared" si="1"/>
        <v>212</v>
      </c>
      <c r="K29" s="2"/>
      <c r="L29" s="2" t="s">
        <v>45</v>
      </c>
      <c r="M29" s="7">
        <f>AVERAGE(H25:H28)</f>
        <v>0</v>
      </c>
      <c r="N29" s="7">
        <f>AVERAGE(I25:I28)</f>
        <v>212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212</v>
      </c>
      <c r="E30" s="11">
        <f t="shared" si="0"/>
        <v>212</v>
      </c>
      <c r="F30" s="8">
        <f t="shared" si="3"/>
        <v>66</v>
      </c>
      <c r="G30" s="12" t="s">
        <v>55</v>
      </c>
      <c r="H30" s="37">
        <v>0</v>
      </c>
      <c r="I30" s="10">
        <v>212</v>
      </c>
      <c r="J30" s="8">
        <f t="shared" si="1"/>
        <v>212</v>
      </c>
      <c r="K30" s="2"/>
      <c r="L30" s="2" t="s">
        <v>53</v>
      </c>
      <c r="M30" s="7">
        <f>AVERAGE(H29:H32)</f>
        <v>0</v>
      </c>
      <c r="N30" s="7">
        <f>AVERAGE(I29:I32)</f>
        <v>212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212</v>
      </c>
      <c r="E31" s="11">
        <f t="shared" si="0"/>
        <v>212</v>
      </c>
      <c r="F31" s="8">
        <f t="shared" si="3"/>
        <v>67</v>
      </c>
      <c r="G31" s="12" t="s">
        <v>57</v>
      </c>
      <c r="H31" s="37">
        <v>0</v>
      </c>
      <c r="I31" s="10">
        <v>212</v>
      </c>
      <c r="J31" s="8">
        <f t="shared" si="1"/>
        <v>212</v>
      </c>
      <c r="K31" s="2"/>
      <c r="L31" s="2" t="s">
        <v>61</v>
      </c>
      <c r="M31" s="7">
        <f>AVERAGE(H33:H36)</f>
        <v>0</v>
      </c>
      <c r="N31" s="7">
        <f>AVERAGE(I33:I36)</f>
        <v>212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212</v>
      </c>
      <c r="E32" s="11">
        <f t="shared" si="0"/>
        <v>212</v>
      </c>
      <c r="F32" s="8">
        <f t="shared" si="3"/>
        <v>68</v>
      </c>
      <c r="G32" s="12" t="s">
        <v>59</v>
      </c>
      <c r="H32" s="37">
        <v>0</v>
      </c>
      <c r="I32" s="10">
        <v>212</v>
      </c>
      <c r="J32" s="8">
        <f t="shared" si="1"/>
        <v>212</v>
      </c>
      <c r="K32" s="2"/>
      <c r="L32" s="2" t="s">
        <v>69</v>
      </c>
      <c r="M32" s="7">
        <f>AVERAGE(H37:H40)</f>
        <v>0</v>
      </c>
      <c r="N32" s="7">
        <f>AVERAGE(I37:I40)</f>
        <v>212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212</v>
      </c>
      <c r="E33" s="11">
        <f t="shared" si="0"/>
        <v>212</v>
      </c>
      <c r="F33" s="8">
        <f t="shared" si="3"/>
        <v>69</v>
      </c>
      <c r="G33" s="12" t="s">
        <v>61</v>
      </c>
      <c r="H33" s="37">
        <v>0</v>
      </c>
      <c r="I33" s="10">
        <v>212</v>
      </c>
      <c r="J33" s="8">
        <f t="shared" si="1"/>
        <v>212</v>
      </c>
      <c r="K33" s="2"/>
      <c r="L33" s="2" t="s">
        <v>77</v>
      </c>
      <c r="M33" s="7">
        <f>AVERAGE(H41:H44)</f>
        <v>0</v>
      </c>
      <c r="N33" s="7">
        <f>AVERAGE(I41:I44)</f>
        <v>212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212</v>
      </c>
      <c r="E34" s="11">
        <f t="shared" si="0"/>
        <v>212</v>
      </c>
      <c r="F34" s="8">
        <f t="shared" si="3"/>
        <v>70</v>
      </c>
      <c r="G34" s="12" t="s">
        <v>63</v>
      </c>
      <c r="H34" s="37">
        <v>0</v>
      </c>
      <c r="I34" s="10">
        <v>212</v>
      </c>
      <c r="J34" s="8">
        <f t="shared" si="1"/>
        <v>212</v>
      </c>
      <c r="K34" s="2"/>
      <c r="L34" s="2" t="s">
        <v>85</v>
      </c>
      <c r="M34" s="7">
        <f>AVERAGE(H45:H48)</f>
        <v>0</v>
      </c>
      <c r="N34" s="7">
        <f>AVERAGE(I45:I48)</f>
        <v>212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212</v>
      </c>
      <c r="E35" s="11">
        <f t="shared" si="0"/>
        <v>212</v>
      </c>
      <c r="F35" s="8">
        <f t="shared" si="3"/>
        <v>71</v>
      </c>
      <c r="G35" s="12" t="s">
        <v>65</v>
      </c>
      <c r="H35" s="37">
        <v>0</v>
      </c>
      <c r="I35" s="10">
        <v>212</v>
      </c>
      <c r="J35" s="8">
        <f t="shared" si="1"/>
        <v>212</v>
      </c>
      <c r="K35" s="2"/>
      <c r="L35" s="2" t="s">
        <v>93</v>
      </c>
      <c r="M35" s="7">
        <f>AVERAGE(H49:H52)</f>
        <v>0</v>
      </c>
      <c r="N35" s="7">
        <f>AVERAGE(I49:I52)</f>
        <v>212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212</v>
      </c>
      <c r="E36" s="11">
        <f t="shared" si="0"/>
        <v>212</v>
      </c>
      <c r="F36" s="8">
        <f t="shared" si="3"/>
        <v>72</v>
      </c>
      <c r="G36" s="12" t="s">
        <v>67</v>
      </c>
      <c r="H36" s="37">
        <v>0</v>
      </c>
      <c r="I36" s="10">
        <v>212</v>
      </c>
      <c r="J36" s="8">
        <f t="shared" si="1"/>
        <v>212</v>
      </c>
      <c r="K36" s="2"/>
      <c r="L36" s="103" t="s">
        <v>101</v>
      </c>
      <c r="M36" s="7">
        <f>AVERAGE(H53:H56)</f>
        <v>0</v>
      </c>
      <c r="N36" s="7">
        <f>AVERAGE(I53:I56)</f>
        <v>212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212</v>
      </c>
      <c r="E37" s="11">
        <f t="shared" si="0"/>
        <v>212</v>
      </c>
      <c r="F37" s="8">
        <v>73</v>
      </c>
      <c r="G37" s="12" t="s">
        <v>69</v>
      </c>
      <c r="H37" s="37">
        <v>0</v>
      </c>
      <c r="I37" s="10">
        <v>212</v>
      </c>
      <c r="J37" s="8">
        <f t="shared" si="1"/>
        <v>212</v>
      </c>
      <c r="K37" s="2"/>
      <c r="L37" s="103" t="s">
        <v>109</v>
      </c>
      <c r="M37" s="7">
        <f>AVERAGE(H57:H60)</f>
        <v>0</v>
      </c>
      <c r="N37" s="7">
        <f>AVERAGE(I57:I60)</f>
        <v>212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212</v>
      </c>
      <c r="E38" s="8">
        <f t="shared" si="0"/>
        <v>212</v>
      </c>
      <c r="F38" s="8">
        <f t="shared" ref="F38:F60" si="5">F37+1</f>
        <v>74</v>
      </c>
      <c r="G38" s="12" t="s">
        <v>71</v>
      </c>
      <c r="H38" s="37">
        <v>0</v>
      </c>
      <c r="I38" s="10">
        <v>212</v>
      </c>
      <c r="J38" s="8">
        <f t="shared" si="1"/>
        <v>212</v>
      </c>
      <c r="K38" s="2"/>
      <c r="L38" s="103" t="s">
        <v>295</v>
      </c>
      <c r="M38" s="103">
        <f>AVERAGE(M14:M37)</f>
        <v>0</v>
      </c>
      <c r="N38" s="103">
        <f>AVERAGE(N14:N37)</f>
        <v>212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212</v>
      </c>
      <c r="E39" s="8">
        <f t="shared" si="0"/>
        <v>212</v>
      </c>
      <c r="F39" s="8">
        <f t="shared" si="5"/>
        <v>75</v>
      </c>
      <c r="G39" s="12" t="s">
        <v>73</v>
      </c>
      <c r="H39" s="37">
        <v>0</v>
      </c>
      <c r="I39" s="10">
        <v>212</v>
      </c>
      <c r="J39" s="8">
        <f t="shared" si="1"/>
        <v>212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212</v>
      </c>
      <c r="E40" s="8">
        <f t="shared" si="0"/>
        <v>212</v>
      </c>
      <c r="F40" s="8">
        <f t="shared" si="5"/>
        <v>76</v>
      </c>
      <c r="G40" s="12" t="s">
        <v>75</v>
      </c>
      <c r="H40" s="37">
        <v>0</v>
      </c>
      <c r="I40" s="10">
        <v>212</v>
      </c>
      <c r="J40" s="8">
        <f t="shared" si="1"/>
        <v>212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212</v>
      </c>
      <c r="E41" s="8">
        <f t="shared" si="0"/>
        <v>212</v>
      </c>
      <c r="F41" s="8">
        <f t="shared" si="5"/>
        <v>77</v>
      </c>
      <c r="G41" s="12" t="s">
        <v>77</v>
      </c>
      <c r="H41" s="37">
        <v>0</v>
      </c>
      <c r="I41" s="10">
        <v>212</v>
      </c>
      <c r="J41" s="8">
        <f t="shared" si="1"/>
        <v>212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212</v>
      </c>
      <c r="E42" s="8">
        <f t="shared" si="0"/>
        <v>212</v>
      </c>
      <c r="F42" s="8">
        <f t="shared" si="5"/>
        <v>78</v>
      </c>
      <c r="G42" s="12" t="s">
        <v>79</v>
      </c>
      <c r="H42" s="37">
        <v>0</v>
      </c>
      <c r="I42" s="10">
        <v>212</v>
      </c>
      <c r="J42" s="8">
        <f t="shared" si="1"/>
        <v>212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212</v>
      </c>
      <c r="E43" s="8">
        <f t="shared" si="0"/>
        <v>212</v>
      </c>
      <c r="F43" s="8">
        <f t="shared" si="5"/>
        <v>79</v>
      </c>
      <c r="G43" s="12" t="s">
        <v>81</v>
      </c>
      <c r="H43" s="37">
        <v>0</v>
      </c>
      <c r="I43" s="10">
        <v>212</v>
      </c>
      <c r="J43" s="8">
        <f t="shared" si="1"/>
        <v>212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212</v>
      </c>
      <c r="E44" s="8">
        <f t="shared" si="0"/>
        <v>212</v>
      </c>
      <c r="F44" s="8">
        <f t="shared" si="5"/>
        <v>80</v>
      </c>
      <c r="G44" s="12" t="s">
        <v>83</v>
      </c>
      <c r="H44" s="37">
        <v>0</v>
      </c>
      <c r="I44" s="10">
        <v>212</v>
      </c>
      <c r="J44" s="8">
        <f t="shared" si="1"/>
        <v>212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212</v>
      </c>
      <c r="E45" s="8">
        <f t="shared" si="0"/>
        <v>212</v>
      </c>
      <c r="F45" s="8">
        <f t="shared" si="5"/>
        <v>81</v>
      </c>
      <c r="G45" s="12" t="s">
        <v>85</v>
      </c>
      <c r="H45" s="37">
        <v>0</v>
      </c>
      <c r="I45" s="10">
        <v>212</v>
      </c>
      <c r="J45" s="8">
        <f t="shared" si="1"/>
        <v>212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212</v>
      </c>
      <c r="E46" s="8">
        <f t="shared" si="0"/>
        <v>212</v>
      </c>
      <c r="F46" s="8">
        <f t="shared" si="5"/>
        <v>82</v>
      </c>
      <c r="G46" s="12" t="s">
        <v>87</v>
      </c>
      <c r="H46" s="37">
        <v>0</v>
      </c>
      <c r="I46" s="10">
        <v>212</v>
      </c>
      <c r="J46" s="8">
        <f t="shared" si="1"/>
        <v>212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212</v>
      </c>
      <c r="E47" s="8">
        <f t="shared" si="0"/>
        <v>212</v>
      </c>
      <c r="F47" s="8">
        <f t="shared" si="5"/>
        <v>83</v>
      </c>
      <c r="G47" s="12" t="s">
        <v>89</v>
      </c>
      <c r="H47" s="37">
        <v>0</v>
      </c>
      <c r="I47" s="10">
        <v>212</v>
      </c>
      <c r="J47" s="8">
        <f t="shared" si="1"/>
        <v>212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212</v>
      </c>
      <c r="E48" s="8">
        <f t="shared" si="0"/>
        <v>212</v>
      </c>
      <c r="F48" s="8">
        <f t="shared" si="5"/>
        <v>84</v>
      </c>
      <c r="G48" s="12" t="s">
        <v>91</v>
      </c>
      <c r="H48" s="37">
        <v>0</v>
      </c>
      <c r="I48" s="10">
        <v>212</v>
      </c>
      <c r="J48" s="8">
        <f t="shared" si="1"/>
        <v>212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212</v>
      </c>
      <c r="E49" s="8">
        <f t="shared" si="0"/>
        <v>212</v>
      </c>
      <c r="F49" s="8">
        <f t="shared" si="5"/>
        <v>85</v>
      </c>
      <c r="G49" s="12" t="s">
        <v>93</v>
      </c>
      <c r="H49" s="37">
        <v>0</v>
      </c>
      <c r="I49" s="10">
        <v>212</v>
      </c>
      <c r="J49" s="8">
        <f t="shared" si="1"/>
        <v>212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212</v>
      </c>
      <c r="E50" s="8">
        <f t="shared" si="0"/>
        <v>212</v>
      </c>
      <c r="F50" s="8">
        <f t="shared" si="5"/>
        <v>86</v>
      </c>
      <c r="G50" s="12" t="s">
        <v>95</v>
      </c>
      <c r="H50" s="37">
        <v>0</v>
      </c>
      <c r="I50" s="10">
        <v>212</v>
      </c>
      <c r="J50" s="8">
        <f t="shared" si="1"/>
        <v>212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212</v>
      </c>
      <c r="E51" s="8">
        <f t="shared" si="0"/>
        <v>212</v>
      </c>
      <c r="F51" s="8">
        <f t="shared" si="5"/>
        <v>87</v>
      </c>
      <c r="G51" s="12" t="s">
        <v>97</v>
      </c>
      <c r="H51" s="37">
        <v>0</v>
      </c>
      <c r="I51" s="10">
        <v>212</v>
      </c>
      <c r="J51" s="8">
        <f t="shared" si="1"/>
        <v>212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212</v>
      </c>
      <c r="E52" s="8">
        <f t="shared" si="0"/>
        <v>212</v>
      </c>
      <c r="F52" s="8">
        <f t="shared" si="5"/>
        <v>88</v>
      </c>
      <c r="G52" s="12" t="s">
        <v>99</v>
      </c>
      <c r="H52" s="37">
        <v>0</v>
      </c>
      <c r="I52" s="10">
        <v>212</v>
      </c>
      <c r="J52" s="8">
        <f t="shared" si="1"/>
        <v>212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212</v>
      </c>
      <c r="E53" s="8">
        <f t="shared" si="0"/>
        <v>212</v>
      </c>
      <c r="F53" s="8">
        <f t="shared" si="5"/>
        <v>89</v>
      </c>
      <c r="G53" s="12" t="s">
        <v>101</v>
      </c>
      <c r="H53" s="37">
        <v>0</v>
      </c>
      <c r="I53" s="10">
        <v>212</v>
      </c>
      <c r="J53" s="8">
        <f t="shared" si="1"/>
        <v>212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212</v>
      </c>
      <c r="E54" s="8">
        <f t="shared" si="0"/>
        <v>212</v>
      </c>
      <c r="F54" s="8">
        <f t="shared" si="5"/>
        <v>90</v>
      </c>
      <c r="G54" s="12" t="s">
        <v>103</v>
      </c>
      <c r="H54" s="37">
        <v>0</v>
      </c>
      <c r="I54" s="10">
        <v>212</v>
      </c>
      <c r="J54" s="8">
        <f t="shared" si="1"/>
        <v>212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212</v>
      </c>
      <c r="E55" s="8">
        <f t="shared" si="0"/>
        <v>212</v>
      </c>
      <c r="F55" s="8">
        <f t="shared" si="5"/>
        <v>91</v>
      </c>
      <c r="G55" s="12" t="s">
        <v>105</v>
      </c>
      <c r="H55" s="37">
        <v>0</v>
      </c>
      <c r="I55" s="10">
        <v>212</v>
      </c>
      <c r="J55" s="8">
        <f t="shared" si="1"/>
        <v>212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212</v>
      </c>
      <c r="E56" s="8">
        <f t="shared" si="0"/>
        <v>212</v>
      </c>
      <c r="F56" s="8">
        <f t="shared" si="5"/>
        <v>92</v>
      </c>
      <c r="G56" s="12" t="s">
        <v>107</v>
      </c>
      <c r="H56" s="37">
        <v>0</v>
      </c>
      <c r="I56" s="10">
        <v>212</v>
      </c>
      <c r="J56" s="8">
        <f t="shared" si="1"/>
        <v>212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212</v>
      </c>
      <c r="E57" s="8">
        <f t="shared" si="0"/>
        <v>212</v>
      </c>
      <c r="F57" s="8">
        <f t="shared" si="5"/>
        <v>93</v>
      </c>
      <c r="G57" s="12" t="s">
        <v>109</v>
      </c>
      <c r="H57" s="37">
        <v>0</v>
      </c>
      <c r="I57" s="10">
        <v>212</v>
      </c>
      <c r="J57" s="8">
        <f t="shared" si="1"/>
        <v>212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212</v>
      </c>
      <c r="E58" s="8">
        <f t="shared" si="0"/>
        <v>212</v>
      </c>
      <c r="F58" s="8">
        <f t="shared" si="5"/>
        <v>94</v>
      </c>
      <c r="G58" s="12" t="s">
        <v>111</v>
      </c>
      <c r="H58" s="37">
        <v>0</v>
      </c>
      <c r="I58" s="10">
        <v>212</v>
      </c>
      <c r="J58" s="8">
        <f t="shared" si="1"/>
        <v>212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212</v>
      </c>
      <c r="E59" s="17">
        <f t="shared" si="0"/>
        <v>212</v>
      </c>
      <c r="F59" s="17">
        <f t="shared" si="5"/>
        <v>95</v>
      </c>
      <c r="G59" s="18" t="s">
        <v>113</v>
      </c>
      <c r="H59" s="37">
        <v>0</v>
      </c>
      <c r="I59" s="10">
        <v>212</v>
      </c>
      <c r="J59" s="17">
        <f t="shared" si="1"/>
        <v>212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212</v>
      </c>
      <c r="E60" s="17">
        <f t="shared" si="0"/>
        <v>212</v>
      </c>
      <c r="F60" s="17">
        <f t="shared" si="5"/>
        <v>96</v>
      </c>
      <c r="G60" s="18" t="s">
        <v>115</v>
      </c>
      <c r="H60" s="37">
        <v>0</v>
      </c>
      <c r="I60" s="10">
        <v>212</v>
      </c>
      <c r="J60" s="17">
        <f t="shared" si="1"/>
        <v>212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159</v>
      </c>
      <c r="F63" s="120"/>
      <c r="G63" s="121"/>
      <c r="H63" s="21">
        <v>0</v>
      </c>
      <c r="I63" s="21">
        <v>5.24</v>
      </c>
      <c r="J63" s="21">
        <f>H63+I63</f>
        <v>5.24</v>
      </c>
      <c r="K63" s="2"/>
      <c r="L63" s="22">
        <f>289.666+161.5</f>
        <v>451.166</v>
      </c>
      <c r="M63" s="32">
        <f>L63/1000</f>
        <v>0.45116600000000001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160</v>
      </c>
      <c r="F64" s="123"/>
      <c r="G64" s="124"/>
      <c r="H64" s="36">
        <f>K81</f>
        <v>0</v>
      </c>
      <c r="I64" s="36">
        <f>L81</f>
        <v>0.45116600000000001</v>
      </c>
      <c r="J64" s="36">
        <f>H64+I64</f>
        <v>0.45116600000000001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161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2.5999999999999999E-2</v>
      </c>
      <c r="N66" s="28">
        <v>0.59199999999999997</v>
      </c>
      <c r="O66" s="29">
        <f>M66+N66</f>
        <v>0.61799999999999999</v>
      </c>
      <c r="P66" s="29">
        <f>O66/J63*100</f>
        <v>11.793893129770993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5.0371660000000009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0.2098819166666667</v>
      </c>
      <c r="O68" s="23"/>
      <c r="P68" s="32">
        <f>M68+N68</f>
        <v>0.2098819166666667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209.88191666666668</v>
      </c>
      <c r="O69" s="23"/>
      <c r="P69" s="29">
        <f>M69+N69</f>
        <v>209.88191666666668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48"/>
      <c r="F71" s="2"/>
      <c r="G71" s="2"/>
      <c r="H71" s="2"/>
      <c r="I71" s="2"/>
      <c r="J71" s="4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0.49014999999999997</v>
      </c>
      <c r="M80" s="32">
        <f>K80+L80</f>
        <v>0.49014999999999997</v>
      </c>
      <c r="N80" s="32">
        <f>M80-M63</f>
        <v>3.8983999999999963E-2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0.45116600000000001</v>
      </c>
      <c r="M81" s="32">
        <f>K81+L81</f>
        <v>0.45116600000000001</v>
      </c>
      <c r="N81" s="32">
        <f>N80/2</f>
        <v>1.9491999999999982E-2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51" customWidth="1"/>
    <col min="2" max="2" width="18.5703125" style="51" customWidth="1"/>
    <col min="3" max="4" width="12.7109375" style="51" customWidth="1"/>
    <col min="5" max="5" width="14.7109375" style="51" customWidth="1"/>
    <col min="6" max="6" width="12.42578125" style="51" customWidth="1"/>
    <col min="7" max="7" width="15.140625" style="51" customWidth="1"/>
    <col min="8" max="9" width="12.7109375" style="51" customWidth="1"/>
    <col min="10" max="10" width="15" style="51" customWidth="1"/>
    <col min="11" max="11" width="9.140625" style="51" customWidth="1"/>
    <col min="12" max="12" width="13" style="51" customWidth="1"/>
    <col min="13" max="13" width="12.7109375" style="51" customWidth="1"/>
    <col min="14" max="14" width="14.28515625" style="51" customWidth="1"/>
    <col min="15" max="15" width="7.85546875" style="51" customWidth="1"/>
    <col min="16" max="17" width="9.140625" style="51" customWidth="1"/>
    <col min="18" max="16384" width="14.42578125" style="51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162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177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163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212</v>
      </c>
      <c r="E13" s="11">
        <f t="shared" ref="E13:E60" si="0">SUM(C13,D13)</f>
        <v>212</v>
      </c>
      <c r="F13" s="8">
        <v>49</v>
      </c>
      <c r="G13" s="12" t="s">
        <v>21</v>
      </c>
      <c r="H13" s="37">
        <v>0</v>
      </c>
      <c r="I13" s="10">
        <v>212</v>
      </c>
      <c r="J13" s="8">
        <f t="shared" ref="J13:J60" si="1">SUM(H13,I13)</f>
        <v>212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212</v>
      </c>
      <c r="E14" s="11">
        <f t="shared" si="0"/>
        <v>212</v>
      </c>
      <c r="F14" s="8">
        <f t="shared" ref="F14:F36" si="3">F13+1</f>
        <v>50</v>
      </c>
      <c r="G14" s="12" t="s">
        <v>23</v>
      </c>
      <c r="H14" s="37">
        <v>0</v>
      </c>
      <c r="I14" s="10">
        <v>212</v>
      </c>
      <c r="J14" s="8">
        <f t="shared" si="1"/>
        <v>212</v>
      </c>
      <c r="K14" s="2"/>
      <c r="L14" s="2" t="s">
        <v>20</v>
      </c>
      <c r="M14" s="7">
        <f>AVERAGE(C13:C16)</f>
        <v>0</v>
      </c>
      <c r="N14" s="7">
        <f>AVERAGE(D13:D16)</f>
        <v>212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212</v>
      </c>
      <c r="E15" s="11">
        <f t="shared" si="0"/>
        <v>212</v>
      </c>
      <c r="F15" s="8">
        <f t="shared" si="3"/>
        <v>51</v>
      </c>
      <c r="G15" s="12" t="s">
        <v>25</v>
      </c>
      <c r="H15" s="37">
        <v>0</v>
      </c>
      <c r="I15" s="10">
        <v>212</v>
      </c>
      <c r="J15" s="8">
        <f t="shared" si="1"/>
        <v>212</v>
      </c>
      <c r="K15" s="2"/>
      <c r="L15" s="2" t="s">
        <v>28</v>
      </c>
      <c r="M15" s="7">
        <f>AVERAGE(C17:C20)</f>
        <v>0</v>
      </c>
      <c r="N15" s="7">
        <f>AVERAGE(D17:D20)</f>
        <v>212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212</v>
      </c>
      <c r="E16" s="11">
        <f t="shared" si="0"/>
        <v>212</v>
      </c>
      <c r="F16" s="8">
        <f t="shared" si="3"/>
        <v>52</v>
      </c>
      <c r="G16" s="12" t="s">
        <v>27</v>
      </c>
      <c r="H16" s="37">
        <v>0</v>
      </c>
      <c r="I16" s="10">
        <v>212</v>
      </c>
      <c r="J16" s="8">
        <f t="shared" si="1"/>
        <v>212</v>
      </c>
      <c r="K16" s="2"/>
      <c r="L16" s="2" t="s">
        <v>36</v>
      </c>
      <c r="M16" s="7">
        <f>AVERAGE(C21:C24)</f>
        <v>0</v>
      </c>
      <c r="N16" s="7">
        <f>AVERAGE(D21:D24)</f>
        <v>212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212</v>
      </c>
      <c r="E17" s="11">
        <f t="shared" si="0"/>
        <v>212</v>
      </c>
      <c r="F17" s="8">
        <f t="shared" si="3"/>
        <v>53</v>
      </c>
      <c r="G17" s="12" t="s">
        <v>29</v>
      </c>
      <c r="H17" s="37">
        <v>0</v>
      </c>
      <c r="I17" s="10">
        <v>212</v>
      </c>
      <c r="J17" s="8">
        <f t="shared" si="1"/>
        <v>212</v>
      </c>
      <c r="K17" s="2"/>
      <c r="L17" s="2" t="s">
        <v>44</v>
      </c>
      <c r="M17" s="7">
        <f>AVERAGE(C25:C28)</f>
        <v>0</v>
      </c>
      <c r="N17" s="7">
        <f>AVERAGE(D25:D28)</f>
        <v>212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212</v>
      </c>
      <c r="E18" s="11">
        <f t="shared" si="0"/>
        <v>212</v>
      </c>
      <c r="F18" s="8">
        <f t="shared" si="3"/>
        <v>54</v>
      </c>
      <c r="G18" s="12" t="s">
        <v>31</v>
      </c>
      <c r="H18" s="37">
        <v>0</v>
      </c>
      <c r="I18" s="10">
        <v>212</v>
      </c>
      <c r="J18" s="8">
        <f t="shared" si="1"/>
        <v>212</v>
      </c>
      <c r="K18" s="2"/>
      <c r="L18" s="2" t="s">
        <v>52</v>
      </c>
      <c r="M18" s="7">
        <f>AVERAGE(C29:C32)</f>
        <v>0</v>
      </c>
      <c r="N18" s="7">
        <f>AVERAGE(D29:D32)</f>
        <v>212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212</v>
      </c>
      <c r="E19" s="11">
        <f t="shared" si="0"/>
        <v>212</v>
      </c>
      <c r="F19" s="8">
        <f t="shared" si="3"/>
        <v>55</v>
      </c>
      <c r="G19" s="12" t="s">
        <v>33</v>
      </c>
      <c r="H19" s="37">
        <v>0</v>
      </c>
      <c r="I19" s="10">
        <v>212</v>
      </c>
      <c r="J19" s="8">
        <f t="shared" si="1"/>
        <v>212</v>
      </c>
      <c r="K19" s="2"/>
      <c r="L19" s="2" t="s">
        <v>60</v>
      </c>
      <c r="M19" s="7">
        <f>AVERAGE(C33:C36)</f>
        <v>0</v>
      </c>
      <c r="N19" s="7">
        <f>AVERAGE(D33:D36)</f>
        <v>212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212</v>
      </c>
      <c r="E20" s="11">
        <f t="shared" si="0"/>
        <v>212</v>
      </c>
      <c r="F20" s="8">
        <f t="shared" si="3"/>
        <v>56</v>
      </c>
      <c r="G20" s="12" t="s">
        <v>35</v>
      </c>
      <c r="H20" s="37">
        <v>0</v>
      </c>
      <c r="I20" s="10">
        <v>212</v>
      </c>
      <c r="J20" s="8">
        <f t="shared" si="1"/>
        <v>212</v>
      </c>
      <c r="K20" s="2"/>
      <c r="L20" s="2" t="s">
        <v>68</v>
      </c>
      <c r="M20" s="7">
        <f>AVERAGE(C37:C40)</f>
        <v>0</v>
      </c>
      <c r="N20" s="7">
        <f>AVERAGE(D37:D40)</f>
        <v>212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212</v>
      </c>
      <c r="E21" s="11">
        <f t="shared" si="0"/>
        <v>212</v>
      </c>
      <c r="F21" s="8">
        <f t="shared" si="3"/>
        <v>57</v>
      </c>
      <c r="G21" s="12" t="s">
        <v>37</v>
      </c>
      <c r="H21" s="37">
        <v>0</v>
      </c>
      <c r="I21" s="10">
        <v>212</v>
      </c>
      <c r="J21" s="8">
        <f t="shared" si="1"/>
        <v>212</v>
      </c>
      <c r="K21" s="2"/>
      <c r="L21" s="2" t="s">
        <v>76</v>
      </c>
      <c r="M21" s="7">
        <f>AVERAGE(C41:C44)</f>
        <v>0</v>
      </c>
      <c r="N21" s="7">
        <f>AVERAGE(D41:D44)</f>
        <v>212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212</v>
      </c>
      <c r="E22" s="11">
        <f t="shared" si="0"/>
        <v>212</v>
      </c>
      <c r="F22" s="8">
        <f t="shared" si="3"/>
        <v>58</v>
      </c>
      <c r="G22" s="12" t="s">
        <v>39</v>
      </c>
      <c r="H22" s="37">
        <v>0</v>
      </c>
      <c r="I22" s="10">
        <v>212</v>
      </c>
      <c r="J22" s="8">
        <f t="shared" si="1"/>
        <v>212</v>
      </c>
      <c r="K22" s="2"/>
      <c r="L22" s="2" t="s">
        <v>84</v>
      </c>
      <c r="M22" s="7">
        <f>AVERAGE(C45:C48)</f>
        <v>0</v>
      </c>
      <c r="N22" s="7">
        <f>AVERAGE(D45:D48)</f>
        <v>212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212</v>
      </c>
      <c r="E23" s="11">
        <f t="shared" si="0"/>
        <v>212</v>
      </c>
      <c r="F23" s="8">
        <f t="shared" si="3"/>
        <v>59</v>
      </c>
      <c r="G23" s="12" t="s">
        <v>41</v>
      </c>
      <c r="H23" s="37">
        <v>0</v>
      </c>
      <c r="I23" s="10">
        <v>212</v>
      </c>
      <c r="J23" s="8">
        <f t="shared" si="1"/>
        <v>212</v>
      </c>
      <c r="K23" s="2"/>
      <c r="L23" s="2" t="s">
        <v>92</v>
      </c>
      <c r="M23" s="7">
        <f>AVERAGE(C49:C52)</f>
        <v>0</v>
      </c>
      <c r="N23" s="7">
        <f>AVERAGE(D49:D52)</f>
        <v>212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212</v>
      </c>
      <c r="E24" s="11">
        <f t="shared" si="0"/>
        <v>212</v>
      </c>
      <c r="F24" s="8">
        <f t="shared" si="3"/>
        <v>60</v>
      </c>
      <c r="G24" s="12" t="s">
        <v>43</v>
      </c>
      <c r="H24" s="37">
        <v>0</v>
      </c>
      <c r="I24" s="10">
        <v>212</v>
      </c>
      <c r="J24" s="8">
        <f t="shared" si="1"/>
        <v>212</v>
      </c>
      <c r="K24" s="2"/>
      <c r="L24" s="13" t="s">
        <v>100</v>
      </c>
      <c r="M24" s="7">
        <f>AVERAGE(C53:C56)</f>
        <v>0</v>
      </c>
      <c r="N24" s="7">
        <f>AVERAGE(D53:D56)</f>
        <v>212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212</v>
      </c>
      <c r="E25" s="11">
        <f t="shared" si="0"/>
        <v>212</v>
      </c>
      <c r="F25" s="8">
        <f t="shared" si="3"/>
        <v>61</v>
      </c>
      <c r="G25" s="12" t="s">
        <v>45</v>
      </c>
      <c r="H25" s="37">
        <v>0</v>
      </c>
      <c r="I25" s="10">
        <v>212</v>
      </c>
      <c r="J25" s="8">
        <f t="shared" si="1"/>
        <v>212</v>
      </c>
      <c r="K25" s="2"/>
      <c r="L25" s="16" t="s">
        <v>108</v>
      </c>
      <c r="M25" s="7">
        <f>AVERAGE(C57:C60)</f>
        <v>0</v>
      </c>
      <c r="N25" s="7">
        <f>AVERAGE(D57:D60)</f>
        <v>212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212</v>
      </c>
      <c r="E26" s="11">
        <f t="shared" si="0"/>
        <v>212</v>
      </c>
      <c r="F26" s="8">
        <f t="shared" si="3"/>
        <v>62</v>
      </c>
      <c r="G26" s="12" t="s">
        <v>47</v>
      </c>
      <c r="H26" s="37">
        <v>0</v>
      </c>
      <c r="I26" s="10">
        <v>212</v>
      </c>
      <c r="J26" s="8">
        <f t="shared" si="1"/>
        <v>212</v>
      </c>
      <c r="K26" s="2"/>
      <c r="L26" s="16" t="s">
        <v>21</v>
      </c>
      <c r="M26" s="7">
        <f>AVERAGE(H13:H16)</f>
        <v>0</v>
      </c>
      <c r="N26" s="7">
        <f>AVERAGE(I13:I16)</f>
        <v>212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212</v>
      </c>
      <c r="E27" s="11">
        <f t="shared" si="0"/>
        <v>212</v>
      </c>
      <c r="F27" s="8">
        <f t="shared" si="3"/>
        <v>63</v>
      </c>
      <c r="G27" s="12" t="s">
        <v>49</v>
      </c>
      <c r="H27" s="37">
        <v>0</v>
      </c>
      <c r="I27" s="10">
        <v>212</v>
      </c>
      <c r="J27" s="8">
        <f t="shared" si="1"/>
        <v>212</v>
      </c>
      <c r="K27" s="2"/>
      <c r="L27" s="24" t="s">
        <v>29</v>
      </c>
      <c r="M27" s="7">
        <f>AVERAGE(H17:H20)</f>
        <v>0</v>
      </c>
      <c r="N27" s="7">
        <f>AVERAGE(I17:I20)</f>
        <v>212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212</v>
      </c>
      <c r="E28" s="11">
        <f t="shared" si="0"/>
        <v>212</v>
      </c>
      <c r="F28" s="8">
        <f t="shared" si="3"/>
        <v>64</v>
      </c>
      <c r="G28" s="12" t="s">
        <v>51</v>
      </c>
      <c r="H28" s="37">
        <v>0</v>
      </c>
      <c r="I28" s="10">
        <v>212</v>
      </c>
      <c r="J28" s="8">
        <f t="shared" si="1"/>
        <v>212</v>
      </c>
      <c r="K28" s="2"/>
      <c r="L28" s="2" t="s">
        <v>37</v>
      </c>
      <c r="M28" s="7">
        <f>AVERAGE(H21:H24)</f>
        <v>0</v>
      </c>
      <c r="N28" s="7">
        <f>AVERAGE(I21:I24)</f>
        <v>212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212</v>
      </c>
      <c r="E29" s="11">
        <f t="shared" si="0"/>
        <v>212</v>
      </c>
      <c r="F29" s="8">
        <f t="shared" si="3"/>
        <v>65</v>
      </c>
      <c r="G29" s="12" t="s">
        <v>53</v>
      </c>
      <c r="H29" s="37">
        <v>0</v>
      </c>
      <c r="I29" s="10">
        <v>212</v>
      </c>
      <c r="J29" s="8">
        <f t="shared" si="1"/>
        <v>212</v>
      </c>
      <c r="K29" s="2"/>
      <c r="L29" s="2" t="s">
        <v>45</v>
      </c>
      <c r="M29" s="7">
        <f>AVERAGE(H25:H28)</f>
        <v>0</v>
      </c>
      <c r="N29" s="7">
        <f>AVERAGE(I25:I28)</f>
        <v>212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212</v>
      </c>
      <c r="E30" s="11">
        <f t="shared" si="0"/>
        <v>212</v>
      </c>
      <c r="F30" s="8">
        <f t="shared" si="3"/>
        <v>66</v>
      </c>
      <c r="G30" s="12" t="s">
        <v>55</v>
      </c>
      <c r="H30" s="37">
        <v>0</v>
      </c>
      <c r="I30" s="10">
        <v>212</v>
      </c>
      <c r="J30" s="8">
        <f t="shared" si="1"/>
        <v>212</v>
      </c>
      <c r="K30" s="2"/>
      <c r="L30" s="2" t="s">
        <v>53</v>
      </c>
      <c r="M30" s="7">
        <f>AVERAGE(H29:H32)</f>
        <v>0</v>
      </c>
      <c r="N30" s="7">
        <f>AVERAGE(I29:I32)</f>
        <v>212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212</v>
      </c>
      <c r="E31" s="11">
        <f t="shared" si="0"/>
        <v>212</v>
      </c>
      <c r="F31" s="8">
        <f t="shared" si="3"/>
        <v>67</v>
      </c>
      <c r="G31" s="12" t="s">
        <v>57</v>
      </c>
      <c r="H31" s="37">
        <v>0</v>
      </c>
      <c r="I31" s="10">
        <v>212</v>
      </c>
      <c r="J31" s="8">
        <f t="shared" si="1"/>
        <v>212</v>
      </c>
      <c r="K31" s="2"/>
      <c r="L31" s="2" t="s">
        <v>61</v>
      </c>
      <c r="M31" s="7">
        <f>AVERAGE(H33:H36)</f>
        <v>0</v>
      </c>
      <c r="N31" s="7">
        <f>AVERAGE(I33:I36)</f>
        <v>212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212</v>
      </c>
      <c r="E32" s="11">
        <f t="shared" si="0"/>
        <v>212</v>
      </c>
      <c r="F32" s="8">
        <f t="shared" si="3"/>
        <v>68</v>
      </c>
      <c r="G32" s="12" t="s">
        <v>59</v>
      </c>
      <c r="H32" s="37">
        <v>0</v>
      </c>
      <c r="I32" s="10">
        <v>212</v>
      </c>
      <c r="J32" s="8">
        <f t="shared" si="1"/>
        <v>212</v>
      </c>
      <c r="K32" s="2"/>
      <c r="L32" s="2" t="s">
        <v>69</v>
      </c>
      <c r="M32" s="7">
        <f>AVERAGE(H37:H40)</f>
        <v>0</v>
      </c>
      <c r="N32" s="7">
        <f>AVERAGE(I37:I40)</f>
        <v>212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212</v>
      </c>
      <c r="E33" s="11">
        <f t="shared" si="0"/>
        <v>212</v>
      </c>
      <c r="F33" s="8">
        <f t="shared" si="3"/>
        <v>69</v>
      </c>
      <c r="G33" s="12" t="s">
        <v>61</v>
      </c>
      <c r="H33" s="37">
        <v>0</v>
      </c>
      <c r="I33" s="10">
        <v>212</v>
      </c>
      <c r="J33" s="8">
        <f t="shared" si="1"/>
        <v>212</v>
      </c>
      <c r="K33" s="2"/>
      <c r="L33" s="2" t="s">
        <v>77</v>
      </c>
      <c r="M33" s="7">
        <f>AVERAGE(H41:H44)</f>
        <v>0</v>
      </c>
      <c r="N33" s="7">
        <f>AVERAGE(I41:I44)</f>
        <v>212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212</v>
      </c>
      <c r="E34" s="11">
        <f t="shared" si="0"/>
        <v>212</v>
      </c>
      <c r="F34" s="8">
        <f t="shared" si="3"/>
        <v>70</v>
      </c>
      <c r="G34" s="12" t="s">
        <v>63</v>
      </c>
      <c r="H34" s="37">
        <v>0</v>
      </c>
      <c r="I34" s="10">
        <v>212</v>
      </c>
      <c r="J34" s="8">
        <f t="shared" si="1"/>
        <v>212</v>
      </c>
      <c r="K34" s="2"/>
      <c r="L34" s="2" t="s">
        <v>85</v>
      </c>
      <c r="M34" s="7">
        <f>AVERAGE(H45:H48)</f>
        <v>0</v>
      </c>
      <c r="N34" s="7">
        <f>AVERAGE(I45:I48)</f>
        <v>212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212</v>
      </c>
      <c r="E35" s="11">
        <f t="shared" si="0"/>
        <v>212</v>
      </c>
      <c r="F35" s="8">
        <f t="shared" si="3"/>
        <v>71</v>
      </c>
      <c r="G35" s="12" t="s">
        <v>65</v>
      </c>
      <c r="H35" s="37">
        <v>0</v>
      </c>
      <c r="I35" s="10">
        <v>212</v>
      </c>
      <c r="J35" s="8">
        <f t="shared" si="1"/>
        <v>212</v>
      </c>
      <c r="K35" s="2"/>
      <c r="L35" s="2" t="s">
        <v>93</v>
      </c>
      <c r="M35" s="7">
        <f>AVERAGE(H49:H52)</f>
        <v>0</v>
      </c>
      <c r="N35" s="7">
        <f>AVERAGE(I49:I52)</f>
        <v>212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212</v>
      </c>
      <c r="E36" s="11">
        <f t="shared" si="0"/>
        <v>212</v>
      </c>
      <c r="F36" s="8">
        <f t="shared" si="3"/>
        <v>72</v>
      </c>
      <c r="G36" s="12" t="s">
        <v>67</v>
      </c>
      <c r="H36" s="37">
        <v>0</v>
      </c>
      <c r="I36" s="10">
        <v>212</v>
      </c>
      <c r="J36" s="8">
        <f t="shared" si="1"/>
        <v>212</v>
      </c>
      <c r="K36" s="2"/>
      <c r="L36" s="103" t="s">
        <v>101</v>
      </c>
      <c r="M36" s="7">
        <f>AVERAGE(H53:H56)</f>
        <v>0</v>
      </c>
      <c r="N36" s="7">
        <f>AVERAGE(I53:I56)</f>
        <v>212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212</v>
      </c>
      <c r="E37" s="11">
        <f t="shared" si="0"/>
        <v>212</v>
      </c>
      <c r="F37" s="8">
        <v>73</v>
      </c>
      <c r="G37" s="12" t="s">
        <v>69</v>
      </c>
      <c r="H37" s="37">
        <v>0</v>
      </c>
      <c r="I37" s="10">
        <v>212</v>
      </c>
      <c r="J37" s="8">
        <f t="shared" si="1"/>
        <v>212</v>
      </c>
      <c r="K37" s="2"/>
      <c r="L37" s="103" t="s">
        <v>109</v>
      </c>
      <c r="M37" s="7">
        <f>AVERAGE(H57:H60)</f>
        <v>0</v>
      </c>
      <c r="N37" s="7">
        <f>AVERAGE(I57:I60)</f>
        <v>212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212</v>
      </c>
      <c r="E38" s="8">
        <f t="shared" si="0"/>
        <v>212</v>
      </c>
      <c r="F38" s="8">
        <f t="shared" ref="F38:F60" si="5">F37+1</f>
        <v>74</v>
      </c>
      <c r="G38" s="12" t="s">
        <v>71</v>
      </c>
      <c r="H38" s="37">
        <v>0</v>
      </c>
      <c r="I38" s="10">
        <v>212</v>
      </c>
      <c r="J38" s="8">
        <f t="shared" si="1"/>
        <v>212</v>
      </c>
      <c r="K38" s="2"/>
      <c r="L38" s="103" t="s">
        <v>295</v>
      </c>
      <c r="M38" s="103">
        <f>AVERAGE(M14:M37)</f>
        <v>0</v>
      </c>
      <c r="N38" s="103">
        <f>AVERAGE(N14:N37)</f>
        <v>212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212</v>
      </c>
      <c r="E39" s="8">
        <f t="shared" si="0"/>
        <v>212</v>
      </c>
      <c r="F39" s="8">
        <f t="shared" si="5"/>
        <v>75</v>
      </c>
      <c r="G39" s="12" t="s">
        <v>73</v>
      </c>
      <c r="H39" s="37">
        <v>0</v>
      </c>
      <c r="I39" s="10">
        <v>212</v>
      </c>
      <c r="J39" s="8">
        <f t="shared" si="1"/>
        <v>212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212</v>
      </c>
      <c r="E40" s="8">
        <f t="shared" si="0"/>
        <v>212</v>
      </c>
      <c r="F40" s="8">
        <f t="shared" si="5"/>
        <v>76</v>
      </c>
      <c r="G40" s="12" t="s">
        <v>75</v>
      </c>
      <c r="H40" s="37">
        <v>0</v>
      </c>
      <c r="I40" s="10">
        <v>212</v>
      </c>
      <c r="J40" s="8">
        <f t="shared" si="1"/>
        <v>212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212</v>
      </c>
      <c r="E41" s="8">
        <f t="shared" si="0"/>
        <v>212</v>
      </c>
      <c r="F41" s="8">
        <f t="shared" si="5"/>
        <v>77</v>
      </c>
      <c r="G41" s="12" t="s">
        <v>77</v>
      </c>
      <c r="H41" s="37">
        <v>0</v>
      </c>
      <c r="I41" s="10">
        <v>212</v>
      </c>
      <c r="J41" s="8">
        <f t="shared" si="1"/>
        <v>212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212</v>
      </c>
      <c r="E42" s="8">
        <f t="shared" si="0"/>
        <v>212</v>
      </c>
      <c r="F42" s="8">
        <f t="shared" si="5"/>
        <v>78</v>
      </c>
      <c r="G42" s="12" t="s">
        <v>79</v>
      </c>
      <c r="H42" s="37">
        <v>0</v>
      </c>
      <c r="I42" s="10">
        <v>212</v>
      </c>
      <c r="J42" s="8">
        <f t="shared" si="1"/>
        <v>212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212</v>
      </c>
      <c r="E43" s="8">
        <f t="shared" si="0"/>
        <v>212</v>
      </c>
      <c r="F43" s="8">
        <f t="shared" si="5"/>
        <v>79</v>
      </c>
      <c r="G43" s="12" t="s">
        <v>81</v>
      </c>
      <c r="H43" s="37">
        <v>0</v>
      </c>
      <c r="I43" s="10">
        <v>212</v>
      </c>
      <c r="J43" s="8">
        <f t="shared" si="1"/>
        <v>212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212</v>
      </c>
      <c r="E44" s="8">
        <f t="shared" si="0"/>
        <v>212</v>
      </c>
      <c r="F44" s="8">
        <f t="shared" si="5"/>
        <v>80</v>
      </c>
      <c r="G44" s="12" t="s">
        <v>83</v>
      </c>
      <c r="H44" s="37">
        <v>0</v>
      </c>
      <c r="I44" s="10">
        <v>212</v>
      </c>
      <c r="J44" s="8">
        <f t="shared" si="1"/>
        <v>212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212</v>
      </c>
      <c r="E45" s="8">
        <f t="shared" si="0"/>
        <v>212</v>
      </c>
      <c r="F45" s="8">
        <f t="shared" si="5"/>
        <v>81</v>
      </c>
      <c r="G45" s="12" t="s">
        <v>85</v>
      </c>
      <c r="H45" s="37">
        <v>0</v>
      </c>
      <c r="I45" s="10">
        <v>212</v>
      </c>
      <c r="J45" s="8">
        <f t="shared" si="1"/>
        <v>212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212</v>
      </c>
      <c r="E46" s="8">
        <f t="shared" si="0"/>
        <v>212</v>
      </c>
      <c r="F46" s="8">
        <f t="shared" si="5"/>
        <v>82</v>
      </c>
      <c r="G46" s="12" t="s">
        <v>87</v>
      </c>
      <c r="H46" s="37">
        <v>0</v>
      </c>
      <c r="I46" s="10">
        <v>212</v>
      </c>
      <c r="J46" s="8">
        <f t="shared" si="1"/>
        <v>212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212</v>
      </c>
      <c r="E47" s="8">
        <f t="shared" si="0"/>
        <v>212</v>
      </c>
      <c r="F47" s="8">
        <f t="shared" si="5"/>
        <v>83</v>
      </c>
      <c r="G47" s="12" t="s">
        <v>89</v>
      </c>
      <c r="H47" s="37">
        <v>0</v>
      </c>
      <c r="I47" s="10">
        <v>212</v>
      </c>
      <c r="J47" s="8">
        <f t="shared" si="1"/>
        <v>212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212</v>
      </c>
      <c r="E48" s="8">
        <f t="shared" si="0"/>
        <v>212</v>
      </c>
      <c r="F48" s="8">
        <f t="shared" si="5"/>
        <v>84</v>
      </c>
      <c r="G48" s="12" t="s">
        <v>91</v>
      </c>
      <c r="H48" s="37">
        <v>0</v>
      </c>
      <c r="I48" s="10">
        <v>212</v>
      </c>
      <c r="J48" s="8">
        <f t="shared" si="1"/>
        <v>212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212</v>
      </c>
      <c r="E49" s="8">
        <f t="shared" si="0"/>
        <v>212</v>
      </c>
      <c r="F49" s="8">
        <f t="shared" si="5"/>
        <v>85</v>
      </c>
      <c r="G49" s="12" t="s">
        <v>93</v>
      </c>
      <c r="H49" s="37">
        <v>0</v>
      </c>
      <c r="I49" s="10">
        <v>212</v>
      </c>
      <c r="J49" s="8">
        <f t="shared" si="1"/>
        <v>212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212</v>
      </c>
      <c r="E50" s="8">
        <f t="shared" si="0"/>
        <v>212</v>
      </c>
      <c r="F50" s="8">
        <f t="shared" si="5"/>
        <v>86</v>
      </c>
      <c r="G50" s="12" t="s">
        <v>95</v>
      </c>
      <c r="H50" s="37">
        <v>0</v>
      </c>
      <c r="I50" s="10">
        <v>212</v>
      </c>
      <c r="J50" s="8">
        <f t="shared" si="1"/>
        <v>212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212</v>
      </c>
      <c r="E51" s="8">
        <f t="shared" si="0"/>
        <v>212</v>
      </c>
      <c r="F51" s="8">
        <f t="shared" si="5"/>
        <v>87</v>
      </c>
      <c r="G51" s="12" t="s">
        <v>97</v>
      </c>
      <c r="H51" s="37">
        <v>0</v>
      </c>
      <c r="I51" s="10">
        <v>212</v>
      </c>
      <c r="J51" s="8">
        <f t="shared" si="1"/>
        <v>212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212</v>
      </c>
      <c r="E52" s="8">
        <f t="shared" si="0"/>
        <v>212</v>
      </c>
      <c r="F52" s="8">
        <f t="shared" si="5"/>
        <v>88</v>
      </c>
      <c r="G52" s="12" t="s">
        <v>99</v>
      </c>
      <c r="H52" s="37">
        <v>0</v>
      </c>
      <c r="I52" s="10">
        <v>212</v>
      </c>
      <c r="J52" s="8">
        <f t="shared" si="1"/>
        <v>212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212</v>
      </c>
      <c r="E53" s="8">
        <f t="shared" si="0"/>
        <v>212</v>
      </c>
      <c r="F53" s="8">
        <f t="shared" si="5"/>
        <v>89</v>
      </c>
      <c r="G53" s="12" t="s">
        <v>101</v>
      </c>
      <c r="H53" s="37">
        <v>0</v>
      </c>
      <c r="I53" s="10">
        <v>212</v>
      </c>
      <c r="J53" s="8">
        <f t="shared" si="1"/>
        <v>212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212</v>
      </c>
      <c r="E54" s="8">
        <f t="shared" si="0"/>
        <v>212</v>
      </c>
      <c r="F54" s="8">
        <f t="shared" si="5"/>
        <v>90</v>
      </c>
      <c r="G54" s="12" t="s">
        <v>103</v>
      </c>
      <c r="H54" s="37">
        <v>0</v>
      </c>
      <c r="I54" s="10">
        <v>212</v>
      </c>
      <c r="J54" s="8">
        <f t="shared" si="1"/>
        <v>212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212</v>
      </c>
      <c r="E55" s="8">
        <f t="shared" si="0"/>
        <v>212</v>
      </c>
      <c r="F55" s="8">
        <f t="shared" si="5"/>
        <v>91</v>
      </c>
      <c r="G55" s="12" t="s">
        <v>105</v>
      </c>
      <c r="H55" s="37">
        <v>0</v>
      </c>
      <c r="I55" s="10">
        <v>212</v>
      </c>
      <c r="J55" s="8">
        <f t="shared" si="1"/>
        <v>212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212</v>
      </c>
      <c r="E56" s="8">
        <f t="shared" si="0"/>
        <v>212</v>
      </c>
      <c r="F56" s="8">
        <f t="shared" si="5"/>
        <v>92</v>
      </c>
      <c r="G56" s="12" t="s">
        <v>107</v>
      </c>
      <c r="H56" s="37">
        <v>0</v>
      </c>
      <c r="I56" s="10">
        <v>212</v>
      </c>
      <c r="J56" s="8">
        <f t="shared" si="1"/>
        <v>212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212</v>
      </c>
      <c r="E57" s="8">
        <f t="shared" si="0"/>
        <v>212</v>
      </c>
      <c r="F57" s="8">
        <f t="shared" si="5"/>
        <v>93</v>
      </c>
      <c r="G57" s="12" t="s">
        <v>109</v>
      </c>
      <c r="H57" s="37">
        <v>0</v>
      </c>
      <c r="I57" s="10">
        <v>212</v>
      </c>
      <c r="J57" s="8">
        <f t="shared" si="1"/>
        <v>212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212</v>
      </c>
      <c r="E58" s="8">
        <f t="shared" si="0"/>
        <v>212</v>
      </c>
      <c r="F58" s="8">
        <f t="shared" si="5"/>
        <v>94</v>
      </c>
      <c r="G58" s="12" t="s">
        <v>111</v>
      </c>
      <c r="H58" s="37">
        <v>0</v>
      </c>
      <c r="I58" s="10">
        <v>212</v>
      </c>
      <c r="J58" s="8">
        <f t="shared" si="1"/>
        <v>212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212</v>
      </c>
      <c r="E59" s="17">
        <f t="shared" si="0"/>
        <v>212</v>
      </c>
      <c r="F59" s="17">
        <f t="shared" si="5"/>
        <v>95</v>
      </c>
      <c r="G59" s="18" t="s">
        <v>113</v>
      </c>
      <c r="H59" s="37">
        <v>0</v>
      </c>
      <c r="I59" s="10">
        <v>212</v>
      </c>
      <c r="J59" s="17">
        <f t="shared" si="1"/>
        <v>212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212</v>
      </c>
      <c r="E60" s="17">
        <f t="shared" si="0"/>
        <v>212</v>
      </c>
      <c r="F60" s="17">
        <f t="shared" si="5"/>
        <v>96</v>
      </c>
      <c r="G60" s="18" t="s">
        <v>115</v>
      </c>
      <c r="H60" s="37">
        <v>0</v>
      </c>
      <c r="I60" s="10">
        <v>212</v>
      </c>
      <c r="J60" s="17">
        <f t="shared" si="1"/>
        <v>212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164</v>
      </c>
      <c r="F63" s="120"/>
      <c r="G63" s="121"/>
      <c r="H63" s="21">
        <v>0</v>
      </c>
      <c r="I63" s="21">
        <v>4.6920000000000002</v>
      </c>
      <c r="J63" s="21">
        <f>H63+I63</f>
        <v>4.6920000000000002</v>
      </c>
      <c r="K63" s="2"/>
      <c r="L63" s="22">
        <f>964</f>
        <v>964</v>
      </c>
      <c r="M63" s="32">
        <f>L63/1000</f>
        <v>0.96399999999999997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165</v>
      </c>
      <c r="F64" s="123"/>
      <c r="G64" s="124"/>
      <c r="H64" s="36">
        <f>K81</f>
        <v>0</v>
      </c>
      <c r="I64" s="36">
        <f>L81</f>
        <v>0.96399999999999997</v>
      </c>
      <c r="J64" s="36">
        <f>H64+I64</f>
        <v>0.96399999999999997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166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2.5999999999999999E-2</v>
      </c>
      <c r="N66" s="28">
        <v>0.53200000000000003</v>
      </c>
      <c r="O66" s="29">
        <f>M66+N66</f>
        <v>0.55800000000000005</v>
      </c>
      <c r="P66" s="29">
        <f>O66/J63*100</f>
        <v>11.892583120204604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5.0620000000000012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0.21091666666666672</v>
      </c>
      <c r="O68" s="23"/>
      <c r="P68" s="32">
        <f>M68+N68</f>
        <v>0.21091666666666672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210.91666666666671</v>
      </c>
      <c r="O69" s="23"/>
      <c r="P69" s="29">
        <f>M69+N69</f>
        <v>210.91666666666671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50"/>
      <c r="F71" s="2"/>
      <c r="G71" s="2"/>
      <c r="H71" s="2"/>
      <c r="I71" s="2"/>
      <c r="J71" s="5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1.0844</v>
      </c>
      <c r="M80" s="32">
        <f>K80+L80</f>
        <v>1.0844</v>
      </c>
      <c r="N80" s="32">
        <f>M80-M63</f>
        <v>0.12040000000000006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0.96399999999999997</v>
      </c>
      <c r="M81" s="32">
        <f>K81+L81</f>
        <v>0.96399999999999997</v>
      </c>
      <c r="N81" s="32">
        <f>N80/2</f>
        <v>6.0200000000000031E-2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D7" workbookViewId="0">
      <selection activeCell="L11" sqref="L11:N38"/>
    </sheetView>
  </sheetViews>
  <sheetFormatPr defaultColWidth="14.42578125" defaultRowHeight="15" x14ac:dyDescent="0.25"/>
  <cols>
    <col min="1" max="1" width="10.5703125" style="55" customWidth="1"/>
    <col min="2" max="2" width="18.5703125" style="55" customWidth="1"/>
    <col min="3" max="4" width="12.7109375" style="55" customWidth="1"/>
    <col min="5" max="5" width="14.7109375" style="55" customWidth="1"/>
    <col min="6" max="6" width="12.42578125" style="55" customWidth="1"/>
    <col min="7" max="7" width="15.140625" style="55" customWidth="1"/>
    <col min="8" max="9" width="12.7109375" style="55" customWidth="1"/>
    <col min="10" max="10" width="15" style="55" customWidth="1"/>
    <col min="11" max="11" width="9.140625" style="55" customWidth="1"/>
    <col min="12" max="12" width="13" style="55" customWidth="1"/>
    <col min="13" max="13" width="12.7109375" style="55" customWidth="1"/>
    <col min="14" max="14" width="14.28515625" style="55" customWidth="1"/>
    <col min="15" max="15" width="7.85546875" style="55" customWidth="1"/>
    <col min="16" max="17" width="9.140625" style="55" customWidth="1"/>
    <col min="18" max="16384" width="14.42578125" style="55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167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182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178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177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211</v>
      </c>
      <c r="E13" s="11">
        <f t="shared" ref="E13:E60" si="0">SUM(C13,D13)</f>
        <v>211</v>
      </c>
      <c r="F13" s="8">
        <v>49</v>
      </c>
      <c r="G13" s="12" t="s">
        <v>21</v>
      </c>
      <c r="H13" s="37">
        <v>0</v>
      </c>
      <c r="I13" s="10">
        <v>199</v>
      </c>
      <c r="J13" s="8">
        <f t="shared" ref="J13:J60" si="1">SUM(H13,I13)</f>
        <v>199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211</v>
      </c>
      <c r="E14" s="11">
        <f t="shared" si="0"/>
        <v>211</v>
      </c>
      <c r="F14" s="8">
        <f t="shared" ref="F14:F36" si="3">F13+1</f>
        <v>50</v>
      </c>
      <c r="G14" s="12" t="s">
        <v>23</v>
      </c>
      <c r="H14" s="37">
        <v>0</v>
      </c>
      <c r="I14" s="10">
        <v>199</v>
      </c>
      <c r="J14" s="8">
        <f t="shared" si="1"/>
        <v>199</v>
      </c>
      <c r="K14" s="2"/>
      <c r="L14" s="2" t="s">
        <v>20</v>
      </c>
      <c r="M14" s="7">
        <f>AVERAGE(C13:C16)</f>
        <v>0</v>
      </c>
      <c r="N14" s="7">
        <f>AVERAGE(D13:D16)</f>
        <v>211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211</v>
      </c>
      <c r="E15" s="11">
        <f t="shared" si="0"/>
        <v>211</v>
      </c>
      <c r="F15" s="8">
        <f t="shared" si="3"/>
        <v>51</v>
      </c>
      <c r="G15" s="12" t="s">
        <v>25</v>
      </c>
      <c r="H15" s="37">
        <v>0</v>
      </c>
      <c r="I15" s="10">
        <v>199</v>
      </c>
      <c r="J15" s="8">
        <f t="shared" si="1"/>
        <v>199</v>
      </c>
      <c r="K15" s="2"/>
      <c r="L15" s="2" t="s">
        <v>28</v>
      </c>
      <c r="M15" s="7">
        <f>AVERAGE(C17:C20)</f>
        <v>0</v>
      </c>
      <c r="N15" s="7">
        <f>AVERAGE(D17:D20)</f>
        <v>211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211</v>
      </c>
      <c r="E16" s="11">
        <f t="shared" si="0"/>
        <v>211</v>
      </c>
      <c r="F16" s="8">
        <f t="shared" si="3"/>
        <v>52</v>
      </c>
      <c r="G16" s="12" t="s">
        <v>27</v>
      </c>
      <c r="H16" s="37">
        <v>0</v>
      </c>
      <c r="I16" s="10">
        <v>199</v>
      </c>
      <c r="J16" s="8">
        <f t="shared" si="1"/>
        <v>199</v>
      </c>
      <c r="K16" s="2"/>
      <c r="L16" s="2" t="s">
        <v>36</v>
      </c>
      <c r="M16" s="7">
        <f>AVERAGE(C21:C24)</f>
        <v>0</v>
      </c>
      <c r="N16" s="7">
        <f>AVERAGE(D21:D24)</f>
        <v>211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211</v>
      </c>
      <c r="E17" s="11">
        <f t="shared" si="0"/>
        <v>211</v>
      </c>
      <c r="F17" s="8">
        <f t="shared" si="3"/>
        <v>53</v>
      </c>
      <c r="G17" s="12" t="s">
        <v>29</v>
      </c>
      <c r="H17" s="37">
        <v>0</v>
      </c>
      <c r="I17" s="10">
        <v>199</v>
      </c>
      <c r="J17" s="8">
        <f t="shared" si="1"/>
        <v>199</v>
      </c>
      <c r="K17" s="2"/>
      <c r="L17" s="2" t="s">
        <v>44</v>
      </c>
      <c r="M17" s="7">
        <f>AVERAGE(C25:C28)</f>
        <v>0</v>
      </c>
      <c r="N17" s="7">
        <f>AVERAGE(D25:D28)</f>
        <v>211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211</v>
      </c>
      <c r="E18" s="11">
        <f t="shared" si="0"/>
        <v>211</v>
      </c>
      <c r="F18" s="8">
        <f t="shared" si="3"/>
        <v>54</v>
      </c>
      <c r="G18" s="12" t="s">
        <v>31</v>
      </c>
      <c r="H18" s="37">
        <v>0</v>
      </c>
      <c r="I18" s="10">
        <v>199</v>
      </c>
      <c r="J18" s="8">
        <f t="shared" si="1"/>
        <v>199</v>
      </c>
      <c r="K18" s="2"/>
      <c r="L18" s="2" t="s">
        <v>52</v>
      </c>
      <c r="M18" s="7">
        <f>AVERAGE(C29:C32)</f>
        <v>0</v>
      </c>
      <c r="N18" s="7">
        <f>AVERAGE(D29:D32)</f>
        <v>193.25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211</v>
      </c>
      <c r="E19" s="11">
        <f t="shared" si="0"/>
        <v>211</v>
      </c>
      <c r="F19" s="8">
        <f t="shared" si="3"/>
        <v>55</v>
      </c>
      <c r="G19" s="12" t="s">
        <v>33</v>
      </c>
      <c r="H19" s="37">
        <v>0</v>
      </c>
      <c r="I19" s="10">
        <v>199</v>
      </c>
      <c r="J19" s="8">
        <f t="shared" si="1"/>
        <v>199</v>
      </c>
      <c r="K19" s="2"/>
      <c r="L19" s="2" t="s">
        <v>60</v>
      </c>
      <c r="M19" s="7">
        <f>AVERAGE(C33:C36)</f>
        <v>0</v>
      </c>
      <c r="N19" s="7">
        <f>AVERAGE(D33:D36)</f>
        <v>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211</v>
      </c>
      <c r="E20" s="11">
        <f t="shared" si="0"/>
        <v>211</v>
      </c>
      <c r="F20" s="8">
        <f t="shared" si="3"/>
        <v>56</v>
      </c>
      <c r="G20" s="12" t="s">
        <v>35</v>
      </c>
      <c r="H20" s="37">
        <v>0</v>
      </c>
      <c r="I20" s="10">
        <v>199</v>
      </c>
      <c r="J20" s="8">
        <f t="shared" si="1"/>
        <v>199</v>
      </c>
      <c r="K20" s="2"/>
      <c r="L20" s="2" t="s">
        <v>68</v>
      </c>
      <c r="M20" s="7">
        <f>AVERAGE(C37:C40)</f>
        <v>0</v>
      </c>
      <c r="N20" s="7">
        <f>AVERAGE(D37:D40)</f>
        <v>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211</v>
      </c>
      <c r="E21" s="11">
        <f t="shared" si="0"/>
        <v>211</v>
      </c>
      <c r="F21" s="8">
        <f t="shared" si="3"/>
        <v>57</v>
      </c>
      <c r="G21" s="12" t="s">
        <v>37</v>
      </c>
      <c r="H21" s="37">
        <v>0</v>
      </c>
      <c r="I21" s="10">
        <v>199</v>
      </c>
      <c r="J21" s="8">
        <f t="shared" si="1"/>
        <v>199</v>
      </c>
      <c r="K21" s="2"/>
      <c r="L21" s="2" t="s">
        <v>76</v>
      </c>
      <c r="M21" s="7">
        <f>AVERAGE(C41:C44)</f>
        <v>0</v>
      </c>
      <c r="N21" s="7">
        <f>AVERAGE(D41:D44)</f>
        <v>1.25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211</v>
      </c>
      <c r="E22" s="11">
        <f t="shared" si="0"/>
        <v>211</v>
      </c>
      <c r="F22" s="8">
        <f t="shared" si="3"/>
        <v>58</v>
      </c>
      <c r="G22" s="12" t="s">
        <v>39</v>
      </c>
      <c r="H22" s="37">
        <v>0</v>
      </c>
      <c r="I22" s="10">
        <v>199</v>
      </c>
      <c r="J22" s="8">
        <f t="shared" si="1"/>
        <v>199</v>
      </c>
      <c r="K22" s="2"/>
      <c r="L22" s="2" t="s">
        <v>84</v>
      </c>
      <c r="M22" s="7">
        <f>AVERAGE(C45:C48)</f>
        <v>0</v>
      </c>
      <c r="N22" s="7">
        <f>AVERAGE(D45:D48)</f>
        <v>105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211</v>
      </c>
      <c r="E23" s="11">
        <f t="shared" si="0"/>
        <v>211</v>
      </c>
      <c r="F23" s="8">
        <f t="shared" si="3"/>
        <v>59</v>
      </c>
      <c r="G23" s="12" t="s">
        <v>41</v>
      </c>
      <c r="H23" s="37">
        <v>0</v>
      </c>
      <c r="I23" s="10">
        <v>199</v>
      </c>
      <c r="J23" s="8">
        <f t="shared" si="1"/>
        <v>199</v>
      </c>
      <c r="K23" s="2"/>
      <c r="L23" s="2" t="s">
        <v>92</v>
      </c>
      <c r="M23" s="7">
        <f>AVERAGE(C49:C52)</f>
        <v>0</v>
      </c>
      <c r="N23" s="7">
        <f>AVERAGE(D49:D52)</f>
        <v>188.5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211</v>
      </c>
      <c r="E24" s="11">
        <f t="shared" si="0"/>
        <v>211</v>
      </c>
      <c r="F24" s="8">
        <f t="shared" si="3"/>
        <v>60</v>
      </c>
      <c r="G24" s="12" t="s">
        <v>43</v>
      </c>
      <c r="H24" s="37">
        <v>0</v>
      </c>
      <c r="I24" s="10">
        <v>199</v>
      </c>
      <c r="J24" s="8">
        <f t="shared" si="1"/>
        <v>199</v>
      </c>
      <c r="K24" s="2"/>
      <c r="L24" s="13" t="s">
        <v>100</v>
      </c>
      <c r="M24" s="7">
        <f>AVERAGE(C53:C56)</f>
        <v>0</v>
      </c>
      <c r="N24" s="7">
        <f>AVERAGE(D53:D56)</f>
        <v>199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211</v>
      </c>
      <c r="E25" s="11">
        <f t="shared" si="0"/>
        <v>211</v>
      </c>
      <c r="F25" s="8">
        <f t="shared" si="3"/>
        <v>61</v>
      </c>
      <c r="G25" s="12" t="s">
        <v>45</v>
      </c>
      <c r="H25" s="37">
        <v>0</v>
      </c>
      <c r="I25" s="10">
        <v>199</v>
      </c>
      <c r="J25" s="8">
        <f t="shared" si="1"/>
        <v>199</v>
      </c>
      <c r="K25" s="2"/>
      <c r="L25" s="16" t="s">
        <v>108</v>
      </c>
      <c r="M25" s="7">
        <f>AVERAGE(C57:C60)</f>
        <v>0</v>
      </c>
      <c r="N25" s="7">
        <f>AVERAGE(D57:D60)</f>
        <v>199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211</v>
      </c>
      <c r="E26" s="11">
        <f t="shared" si="0"/>
        <v>211</v>
      </c>
      <c r="F26" s="8">
        <f t="shared" si="3"/>
        <v>62</v>
      </c>
      <c r="G26" s="12" t="s">
        <v>47</v>
      </c>
      <c r="H26" s="37">
        <v>0</v>
      </c>
      <c r="I26" s="10">
        <v>199</v>
      </c>
      <c r="J26" s="8">
        <f t="shared" si="1"/>
        <v>199</v>
      </c>
      <c r="K26" s="2"/>
      <c r="L26" s="16" t="s">
        <v>21</v>
      </c>
      <c r="M26" s="7">
        <f>AVERAGE(H13:H16)</f>
        <v>0</v>
      </c>
      <c r="N26" s="7">
        <f>AVERAGE(I13:I16)</f>
        <v>199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211</v>
      </c>
      <c r="E27" s="11">
        <f t="shared" si="0"/>
        <v>211</v>
      </c>
      <c r="F27" s="8">
        <f t="shared" si="3"/>
        <v>63</v>
      </c>
      <c r="G27" s="12" t="s">
        <v>49</v>
      </c>
      <c r="H27" s="37">
        <v>0</v>
      </c>
      <c r="I27" s="10">
        <v>199</v>
      </c>
      <c r="J27" s="8">
        <f t="shared" si="1"/>
        <v>199</v>
      </c>
      <c r="K27" s="2"/>
      <c r="L27" s="24" t="s">
        <v>29</v>
      </c>
      <c r="M27" s="7">
        <f>AVERAGE(H17:H20)</f>
        <v>0</v>
      </c>
      <c r="N27" s="7">
        <f>AVERAGE(I17:I20)</f>
        <v>199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211</v>
      </c>
      <c r="E28" s="11">
        <f t="shared" si="0"/>
        <v>211</v>
      </c>
      <c r="F28" s="8">
        <f t="shared" si="3"/>
        <v>64</v>
      </c>
      <c r="G28" s="12" t="s">
        <v>51</v>
      </c>
      <c r="H28" s="37">
        <v>0</v>
      </c>
      <c r="I28" s="10">
        <v>199</v>
      </c>
      <c r="J28" s="8">
        <f t="shared" si="1"/>
        <v>199</v>
      </c>
      <c r="K28" s="2"/>
      <c r="L28" s="2" t="s">
        <v>37</v>
      </c>
      <c r="M28" s="7">
        <f>AVERAGE(H21:H24)</f>
        <v>0</v>
      </c>
      <c r="N28" s="7">
        <f>AVERAGE(I21:I24)</f>
        <v>199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211</v>
      </c>
      <c r="E29" s="11">
        <f t="shared" si="0"/>
        <v>211</v>
      </c>
      <c r="F29" s="8">
        <f t="shared" si="3"/>
        <v>65</v>
      </c>
      <c r="G29" s="12" t="s">
        <v>53</v>
      </c>
      <c r="H29" s="37">
        <v>0</v>
      </c>
      <c r="I29" s="10">
        <v>199</v>
      </c>
      <c r="J29" s="8">
        <f t="shared" si="1"/>
        <v>199</v>
      </c>
      <c r="K29" s="2"/>
      <c r="L29" s="2" t="s">
        <v>45</v>
      </c>
      <c r="M29" s="7">
        <f>AVERAGE(H25:H28)</f>
        <v>0</v>
      </c>
      <c r="N29" s="7">
        <f>AVERAGE(I25:I28)</f>
        <v>199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211</v>
      </c>
      <c r="E30" s="11">
        <f t="shared" si="0"/>
        <v>211</v>
      </c>
      <c r="F30" s="8">
        <f t="shared" si="3"/>
        <v>66</v>
      </c>
      <c r="G30" s="12" t="s">
        <v>55</v>
      </c>
      <c r="H30" s="37">
        <v>0</v>
      </c>
      <c r="I30" s="10">
        <v>199</v>
      </c>
      <c r="J30" s="8">
        <f t="shared" si="1"/>
        <v>199</v>
      </c>
      <c r="K30" s="2"/>
      <c r="L30" s="2" t="s">
        <v>53</v>
      </c>
      <c r="M30" s="7">
        <f>AVERAGE(H29:H32)</f>
        <v>0</v>
      </c>
      <c r="N30" s="7">
        <f>AVERAGE(I29:I32)</f>
        <v>199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211</v>
      </c>
      <c r="E31" s="11">
        <f t="shared" si="0"/>
        <v>211</v>
      </c>
      <c r="F31" s="8">
        <f t="shared" si="3"/>
        <v>67</v>
      </c>
      <c r="G31" s="12" t="s">
        <v>57</v>
      </c>
      <c r="H31" s="37">
        <v>0</v>
      </c>
      <c r="I31" s="10">
        <v>199</v>
      </c>
      <c r="J31" s="8">
        <f t="shared" si="1"/>
        <v>199</v>
      </c>
      <c r="K31" s="2"/>
      <c r="L31" s="2" t="s">
        <v>61</v>
      </c>
      <c r="M31" s="7">
        <f>AVERAGE(H33:H36)</f>
        <v>0</v>
      </c>
      <c r="N31" s="7">
        <f>AVERAGE(I33:I36)</f>
        <v>199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53">
        <v>140</v>
      </c>
      <c r="E32" s="11">
        <f t="shared" si="0"/>
        <v>140</v>
      </c>
      <c r="F32" s="8">
        <f t="shared" si="3"/>
        <v>68</v>
      </c>
      <c r="G32" s="12" t="s">
        <v>59</v>
      </c>
      <c r="H32" s="37">
        <v>0</v>
      </c>
      <c r="I32" s="10">
        <v>199</v>
      </c>
      <c r="J32" s="8">
        <f t="shared" si="1"/>
        <v>199</v>
      </c>
      <c r="K32" s="2"/>
      <c r="L32" s="2" t="s">
        <v>69</v>
      </c>
      <c r="M32" s="7">
        <f>AVERAGE(H37:H40)</f>
        <v>0</v>
      </c>
      <c r="N32" s="7">
        <f>AVERAGE(I37:I40)</f>
        <v>199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37">
        <v>0</v>
      </c>
      <c r="E33" s="11">
        <f t="shared" si="0"/>
        <v>0</v>
      </c>
      <c r="F33" s="8">
        <f t="shared" si="3"/>
        <v>69</v>
      </c>
      <c r="G33" s="12" t="s">
        <v>61</v>
      </c>
      <c r="H33" s="37">
        <v>0</v>
      </c>
      <c r="I33" s="10">
        <v>199</v>
      </c>
      <c r="J33" s="8">
        <f t="shared" si="1"/>
        <v>199</v>
      </c>
      <c r="K33" s="2"/>
      <c r="L33" s="2" t="s">
        <v>77</v>
      </c>
      <c r="M33" s="7">
        <f>AVERAGE(H41:H44)</f>
        <v>0</v>
      </c>
      <c r="N33" s="7">
        <f>AVERAGE(I41:I44)</f>
        <v>199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37">
        <v>0</v>
      </c>
      <c r="E34" s="11">
        <f t="shared" si="0"/>
        <v>0</v>
      </c>
      <c r="F34" s="8">
        <f t="shared" si="3"/>
        <v>70</v>
      </c>
      <c r="G34" s="12" t="s">
        <v>63</v>
      </c>
      <c r="H34" s="37">
        <v>0</v>
      </c>
      <c r="I34" s="10">
        <v>199</v>
      </c>
      <c r="J34" s="8">
        <f t="shared" si="1"/>
        <v>199</v>
      </c>
      <c r="K34" s="2"/>
      <c r="L34" s="2" t="s">
        <v>85</v>
      </c>
      <c r="M34" s="7">
        <f>AVERAGE(H45:H48)</f>
        <v>0</v>
      </c>
      <c r="N34" s="7">
        <f>AVERAGE(I45:I48)</f>
        <v>199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37">
        <v>0</v>
      </c>
      <c r="E35" s="11">
        <f t="shared" si="0"/>
        <v>0</v>
      </c>
      <c r="F35" s="8">
        <f t="shared" si="3"/>
        <v>71</v>
      </c>
      <c r="G35" s="12" t="s">
        <v>65</v>
      </c>
      <c r="H35" s="37">
        <v>0</v>
      </c>
      <c r="I35" s="10">
        <v>199</v>
      </c>
      <c r="J35" s="8">
        <f t="shared" si="1"/>
        <v>199</v>
      </c>
      <c r="K35" s="2"/>
      <c r="L35" s="2" t="s">
        <v>93</v>
      </c>
      <c r="M35" s="7">
        <f>AVERAGE(H49:H52)</f>
        <v>0</v>
      </c>
      <c r="N35" s="7">
        <f>AVERAGE(I49:I52)</f>
        <v>199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37">
        <v>0</v>
      </c>
      <c r="E36" s="11">
        <f t="shared" si="0"/>
        <v>0</v>
      </c>
      <c r="F36" s="8">
        <f t="shared" si="3"/>
        <v>72</v>
      </c>
      <c r="G36" s="12" t="s">
        <v>67</v>
      </c>
      <c r="H36" s="37">
        <v>0</v>
      </c>
      <c r="I36" s="10">
        <v>199</v>
      </c>
      <c r="J36" s="8">
        <f t="shared" si="1"/>
        <v>199</v>
      </c>
      <c r="K36" s="2"/>
      <c r="L36" s="103" t="s">
        <v>101</v>
      </c>
      <c r="M36" s="7">
        <f>AVERAGE(H53:H56)</f>
        <v>0</v>
      </c>
      <c r="N36" s="7">
        <f>AVERAGE(I53:I56)</f>
        <v>199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37">
        <v>0</v>
      </c>
      <c r="E37" s="11">
        <f t="shared" si="0"/>
        <v>0</v>
      </c>
      <c r="F37" s="8">
        <v>73</v>
      </c>
      <c r="G37" s="12" t="s">
        <v>69</v>
      </c>
      <c r="H37" s="37">
        <v>0</v>
      </c>
      <c r="I37" s="10">
        <v>199</v>
      </c>
      <c r="J37" s="8">
        <f t="shared" si="1"/>
        <v>199</v>
      </c>
      <c r="K37" s="2"/>
      <c r="L37" s="103" t="s">
        <v>109</v>
      </c>
      <c r="M37" s="7">
        <f>AVERAGE(H57:H60)</f>
        <v>0</v>
      </c>
      <c r="N37" s="7">
        <f>AVERAGE(I57:I60)</f>
        <v>199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37">
        <v>0</v>
      </c>
      <c r="E38" s="8">
        <f t="shared" si="0"/>
        <v>0</v>
      </c>
      <c r="F38" s="8">
        <f t="shared" ref="F38:F60" si="5">F37+1</f>
        <v>74</v>
      </c>
      <c r="G38" s="12" t="s">
        <v>71</v>
      </c>
      <c r="H38" s="37">
        <v>0</v>
      </c>
      <c r="I38" s="10">
        <v>199</v>
      </c>
      <c r="J38" s="8">
        <f t="shared" si="1"/>
        <v>199</v>
      </c>
      <c r="K38" s="2"/>
      <c r="L38" s="103" t="s">
        <v>295</v>
      </c>
      <c r="M38" s="103">
        <f>AVERAGE(M14:M37)</f>
        <v>0</v>
      </c>
      <c r="N38" s="103">
        <f>AVERAGE(N14:N37)</f>
        <v>171.58333333333334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37">
        <v>0</v>
      </c>
      <c r="E39" s="8">
        <f t="shared" si="0"/>
        <v>0</v>
      </c>
      <c r="F39" s="8">
        <f t="shared" si="5"/>
        <v>75</v>
      </c>
      <c r="G39" s="12" t="s">
        <v>73</v>
      </c>
      <c r="H39" s="37">
        <v>0</v>
      </c>
      <c r="I39" s="10">
        <v>199</v>
      </c>
      <c r="J39" s="8">
        <f t="shared" si="1"/>
        <v>199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37">
        <v>0</v>
      </c>
      <c r="E40" s="8">
        <f t="shared" si="0"/>
        <v>0</v>
      </c>
      <c r="F40" s="8">
        <f t="shared" si="5"/>
        <v>76</v>
      </c>
      <c r="G40" s="12" t="s">
        <v>75</v>
      </c>
      <c r="H40" s="37">
        <v>0</v>
      </c>
      <c r="I40" s="10">
        <v>199</v>
      </c>
      <c r="J40" s="8">
        <f t="shared" si="1"/>
        <v>199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37">
        <v>0</v>
      </c>
      <c r="E41" s="8">
        <f t="shared" si="0"/>
        <v>0</v>
      </c>
      <c r="F41" s="8">
        <f t="shared" si="5"/>
        <v>77</v>
      </c>
      <c r="G41" s="12" t="s">
        <v>77</v>
      </c>
      <c r="H41" s="37">
        <v>0</v>
      </c>
      <c r="I41" s="10">
        <v>199</v>
      </c>
      <c r="J41" s="8">
        <f t="shared" si="1"/>
        <v>199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37">
        <v>0</v>
      </c>
      <c r="E42" s="8">
        <f t="shared" si="0"/>
        <v>0</v>
      </c>
      <c r="F42" s="8">
        <f t="shared" si="5"/>
        <v>78</v>
      </c>
      <c r="G42" s="12" t="s">
        <v>79</v>
      </c>
      <c r="H42" s="37">
        <v>0</v>
      </c>
      <c r="I42" s="10">
        <v>199</v>
      </c>
      <c r="J42" s="8">
        <f t="shared" si="1"/>
        <v>199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37">
        <v>0</v>
      </c>
      <c r="E43" s="8">
        <f t="shared" si="0"/>
        <v>0</v>
      </c>
      <c r="F43" s="8">
        <f t="shared" si="5"/>
        <v>79</v>
      </c>
      <c r="G43" s="12" t="s">
        <v>81</v>
      </c>
      <c r="H43" s="37">
        <v>0</v>
      </c>
      <c r="I43" s="10">
        <v>199</v>
      </c>
      <c r="J43" s="8">
        <f t="shared" si="1"/>
        <v>199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37">
        <v>5</v>
      </c>
      <c r="E44" s="8">
        <f t="shared" si="0"/>
        <v>5</v>
      </c>
      <c r="F44" s="8">
        <f t="shared" si="5"/>
        <v>80</v>
      </c>
      <c r="G44" s="12" t="s">
        <v>83</v>
      </c>
      <c r="H44" s="37">
        <v>0</v>
      </c>
      <c r="I44" s="10">
        <v>199</v>
      </c>
      <c r="J44" s="8">
        <f t="shared" si="1"/>
        <v>199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52">
        <v>35</v>
      </c>
      <c r="E45" s="8">
        <f t="shared" si="0"/>
        <v>35</v>
      </c>
      <c r="F45" s="8">
        <f t="shared" si="5"/>
        <v>81</v>
      </c>
      <c r="G45" s="12" t="s">
        <v>85</v>
      </c>
      <c r="H45" s="37">
        <v>0</v>
      </c>
      <c r="I45" s="10">
        <v>199</v>
      </c>
      <c r="J45" s="8">
        <f t="shared" si="1"/>
        <v>199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52">
        <v>85</v>
      </c>
      <c r="E46" s="8">
        <f t="shared" si="0"/>
        <v>85</v>
      </c>
      <c r="F46" s="8">
        <f t="shared" si="5"/>
        <v>82</v>
      </c>
      <c r="G46" s="12" t="s">
        <v>87</v>
      </c>
      <c r="H46" s="37">
        <v>0</v>
      </c>
      <c r="I46" s="10">
        <v>199</v>
      </c>
      <c r="J46" s="8">
        <f t="shared" si="1"/>
        <v>199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52">
        <v>135</v>
      </c>
      <c r="E47" s="8">
        <f t="shared" si="0"/>
        <v>135</v>
      </c>
      <c r="F47" s="8">
        <f t="shared" si="5"/>
        <v>83</v>
      </c>
      <c r="G47" s="12" t="s">
        <v>89</v>
      </c>
      <c r="H47" s="37">
        <v>0</v>
      </c>
      <c r="I47" s="10">
        <v>199</v>
      </c>
      <c r="J47" s="8">
        <f t="shared" si="1"/>
        <v>199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52">
        <v>165</v>
      </c>
      <c r="E48" s="8">
        <f t="shared" si="0"/>
        <v>165</v>
      </c>
      <c r="F48" s="8">
        <f t="shared" si="5"/>
        <v>84</v>
      </c>
      <c r="G48" s="12" t="s">
        <v>91</v>
      </c>
      <c r="H48" s="37">
        <v>0</v>
      </c>
      <c r="I48" s="10">
        <v>199</v>
      </c>
      <c r="J48" s="8">
        <f t="shared" si="1"/>
        <v>199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52">
        <v>175</v>
      </c>
      <c r="E49" s="8">
        <f t="shared" si="0"/>
        <v>175</v>
      </c>
      <c r="F49" s="8">
        <f t="shared" si="5"/>
        <v>85</v>
      </c>
      <c r="G49" s="12" t="s">
        <v>93</v>
      </c>
      <c r="H49" s="37">
        <v>0</v>
      </c>
      <c r="I49" s="10">
        <v>199</v>
      </c>
      <c r="J49" s="8">
        <f t="shared" si="1"/>
        <v>199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52">
        <v>185</v>
      </c>
      <c r="E50" s="8">
        <f t="shared" si="0"/>
        <v>185</v>
      </c>
      <c r="F50" s="8">
        <f t="shared" si="5"/>
        <v>86</v>
      </c>
      <c r="G50" s="12" t="s">
        <v>95</v>
      </c>
      <c r="H50" s="37">
        <v>0</v>
      </c>
      <c r="I50" s="10">
        <v>199</v>
      </c>
      <c r="J50" s="8">
        <f t="shared" si="1"/>
        <v>199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52">
        <v>195</v>
      </c>
      <c r="E51" s="8">
        <f t="shared" si="0"/>
        <v>195</v>
      </c>
      <c r="F51" s="8">
        <f t="shared" si="5"/>
        <v>87</v>
      </c>
      <c r="G51" s="12" t="s">
        <v>97</v>
      </c>
      <c r="H51" s="37">
        <v>0</v>
      </c>
      <c r="I51" s="10">
        <v>199</v>
      </c>
      <c r="J51" s="8">
        <f t="shared" si="1"/>
        <v>199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199</v>
      </c>
      <c r="E52" s="8">
        <f t="shared" si="0"/>
        <v>199</v>
      </c>
      <c r="F52" s="8">
        <f t="shared" si="5"/>
        <v>88</v>
      </c>
      <c r="G52" s="12" t="s">
        <v>99</v>
      </c>
      <c r="H52" s="37">
        <v>0</v>
      </c>
      <c r="I52" s="10">
        <v>199</v>
      </c>
      <c r="J52" s="8">
        <f t="shared" si="1"/>
        <v>199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199</v>
      </c>
      <c r="E53" s="8">
        <f t="shared" si="0"/>
        <v>199</v>
      </c>
      <c r="F53" s="8">
        <f t="shared" si="5"/>
        <v>89</v>
      </c>
      <c r="G53" s="12" t="s">
        <v>101</v>
      </c>
      <c r="H53" s="37">
        <v>0</v>
      </c>
      <c r="I53" s="10">
        <v>199</v>
      </c>
      <c r="J53" s="8">
        <f t="shared" si="1"/>
        <v>199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199</v>
      </c>
      <c r="E54" s="8">
        <f t="shared" si="0"/>
        <v>199</v>
      </c>
      <c r="F54" s="8">
        <f t="shared" si="5"/>
        <v>90</v>
      </c>
      <c r="G54" s="12" t="s">
        <v>103</v>
      </c>
      <c r="H54" s="37">
        <v>0</v>
      </c>
      <c r="I54" s="10">
        <v>199</v>
      </c>
      <c r="J54" s="8">
        <f t="shared" si="1"/>
        <v>199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199</v>
      </c>
      <c r="E55" s="8">
        <f t="shared" si="0"/>
        <v>199</v>
      </c>
      <c r="F55" s="8">
        <f t="shared" si="5"/>
        <v>91</v>
      </c>
      <c r="G55" s="12" t="s">
        <v>105</v>
      </c>
      <c r="H55" s="37">
        <v>0</v>
      </c>
      <c r="I55" s="10">
        <v>199</v>
      </c>
      <c r="J55" s="8">
        <f t="shared" si="1"/>
        <v>199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199</v>
      </c>
      <c r="E56" s="8">
        <f t="shared" si="0"/>
        <v>199</v>
      </c>
      <c r="F56" s="8">
        <f t="shared" si="5"/>
        <v>92</v>
      </c>
      <c r="G56" s="12" t="s">
        <v>107</v>
      </c>
      <c r="H56" s="37">
        <v>0</v>
      </c>
      <c r="I56" s="10">
        <v>199</v>
      </c>
      <c r="J56" s="8">
        <f t="shared" si="1"/>
        <v>199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199</v>
      </c>
      <c r="E57" s="8">
        <f t="shared" si="0"/>
        <v>199</v>
      </c>
      <c r="F57" s="8">
        <f t="shared" si="5"/>
        <v>93</v>
      </c>
      <c r="G57" s="12" t="s">
        <v>109</v>
      </c>
      <c r="H57" s="37">
        <v>0</v>
      </c>
      <c r="I57" s="10">
        <v>199</v>
      </c>
      <c r="J57" s="8">
        <f t="shared" si="1"/>
        <v>199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199</v>
      </c>
      <c r="E58" s="8">
        <f t="shared" si="0"/>
        <v>199</v>
      </c>
      <c r="F58" s="8">
        <f t="shared" si="5"/>
        <v>94</v>
      </c>
      <c r="G58" s="12" t="s">
        <v>111</v>
      </c>
      <c r="H58" s="37">
        <v>0</v>
      </c>
      <c r="I58" s="10">
        <v>199</v>
      </c>
      <c r="J58" s="8">
        <f t="shared" si="1"/>
        <v>199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199</v>
      </c>
      <c r="E59" s="17">
        <f t="shared" si="0"/>
        <v>199</v>
      </c>
      <c r="F59" s="17">
        <f t="shared" si="5"/>
        <v>95</v>
      </c>
      <c r="G59" s="18" t="s">
        <v>113</v>
      </c>
      <c r="H59" s="37">
        <v>0</v>
      </c>
      <c r="I59" s="10">
        <v>199</v>
      </c>
      <c r="J59" s="17">
        <f t="shared" si="1"/>
        <v>199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199</v>
      </c>
      <c r="E60" s="17">
        <f t="shared" si="0"/>
        <v>199</v>
      </c>
      <c r="F60" s="17">
        <f t="shared" si="5"/>
        <v>96</v>
      </c>
      <c r="G60" s="18" t="s">
        <v>115</v>
      </c>
      <c r="H60" s="37">
        <v>0</v>
      </c>
      <c r="I60" s="10">
        <v>199</v>
      </c>
      <c r="J60" s="17">
        <f t="shared" si="1"/>
        <v>199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 t="s">
        <v>176</v>
      </c>
      <c r="B63" s="116"/>
      <c r="C63" s="116"/>
      <c r="D63" s="116"/>
      <c r="E63" s="119" t="s">
        <v>169</v>
      </c>
      <c r="F63" s="120"/>
      <c r="G63" s="121"/>
      <c r="H63" s="21">
        <v>0</v>
      </c>
      <c r="I63" s="21">
        <v>5.1719999999999997</v>
      </c>
      <c r="J63" s="21">
        <f>H63+I63</f>
        <v>5.1719999999999997</v>
      </c>
      <c r="K63" s="2"/>
      <c r="L63" s="22">
        <f>308+221</f>
        <v>529</v>
      </c>
      <c r="M63" s="32">
        <f>L63/1000</f>
        <v>0.52900000000000003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170</v>
      </c>
      <c r="F64" s="123"/>
      <c r="G64" s="124"/>
      <c r="H64" s="36">
        <f>K81</f>
        <v>0</v>
      </c>
      <c r="I64" s="36">
        <f>L81</f>
        <v>0.52900000000000003</v>
      </c>
      <c r="J64" s="36">
        <f>H64+I64</f>
        <v>0.52900000000000003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171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2.7E-2</v>
      </c>
      <c r="N66" s="28">
        <v>0.55100000000000005</v>
      </c>
      <c r="O66" s="29">
        <f>M66+N66</f>
        <v>0.57800000000000007</v>
      </c>
      <c r="P66" s="29">
        <f>O66/J63*100</f>
        <v>11.175560711523591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5.0869999999999997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0.21195833333333333</v>
      </c>
      <c r="O68" s="23"/>
      <c r="P68" s="32">
        <f>M68+N68</f>
        <v>0.21195833333333333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211.95833333333334</v>
      </c>
      <c r="O69" s="23"/>
      <c r="P69" s="29">
        <f>M69+N69</f>
        <v>211.95833333333334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54"/>
      <c r="F71" s="2"/>
      <c r="G71" s="2"/>
      <c r="H71" s="2"/>
      <c r="I71" s="2"/>
      <c r="J71" s="5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0.57750000000000001</v>
      </c>
      <c r="M80" s="32">
        <f>K80+L80</f>
        <v>0.57750000000000001</v>
      </c>
      <c r="N80" s="32">
        <f>M80-M63</f>
        <v>4.8499999999999988E-2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0.52900000000000003</v>
      </c>
      <c r="M81" s="32">
        <f>K81+L81</f>
        <v>0.52900000000000003</v>
      </c>
      <c r="N81" s="32">
        <f>N80/2</f>
        <v>2.4249999999999994E-2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I14" workbookViewId="0">
      <selection activeCell="L11" sqref="L11:N38"/>
    </sheetView>
  </sheetViews>
  <sheetFormatPr defaultColWidth="14.42578125" defaultRowHeight="15" x14ac:dyDescent="0.25"/>
  <cols>
    <col min="1" max="1" width="10.5703125" style="57" customWidth="1"/>
    <col min="2" max="2" width="18.5703125" style="57" customWidth="1"/>
    <col min="3" max="4" width="12.7109375" style="57" customWidth="1"/>
    <col min="5" max="5" width="14.7109375" style="57" customWidth="1"/>
    <col min="6" max="6" width="12.42578125" style="57" customWidth="1"/>
    <col min="7" max="7" width="15.140625" style="57" customWidth="1"/>
    <col min="8" max="9" width="12.7109375" style="57" customWidth="1"/>
    <col min="10" max="10" width="15" style="57" customWidth="1"/>
    <col min="11" max="11" width="9.140625" style="57" customWidth="1"/>
    <col min="12" max="12" width="13" style="57" customWidth="1"/>
    <col min="13" max="13" width="12.7109375" style="57" customWidth="1"/>
    <col min="14" max="14" width="14.28515625" style="57" customWidth="1"/>
    <col min="15" max="15" width="7.85546875" style="57" customWidth="1"/>
    <col min="16" max="17" width="9.140625" style="57" customWidth="1"/>
    <col min="18" max="16384" width="14.42578125" style="57"/>
  </cols>
  <sheetData>
    <row r="1" spans="1:17" ht="24" x14ac:dyDescent="0.4">
      <c r="A1" s="143" t="s">
        <v>0</v>
      </c>
      <c r="B1" s="141"/>
      <c r="C1" s="141"/>
      <c r="D1" s="141"/>
      <c r="E1" s="141"/>
      <c r="F1" s="141"/>
      <c r="G1" s="141"/>
      <c r="H1" s="141"/>
      <c r="I1" s="141"/>
      <c r="J1" s="132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44" t="s">
        <v>2</v>
      </c>
      <c r="B2" s="141"/>
      <c r="C2" s="141"/>
      <c r="D2" s="141"/>
      <c r="E2" s="141"/>
      <c r="F2" s="141"/>
      <c r="G2" s="141"/>
      <c r="H2" s="141"/>
      <c r="I2" s="141"/>
      <c r="J2" s="132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45" t="s">
        <v>172</v>
      </c>
      <c r="B3" s="146"/>
      <c r="C3" s="146"/>
      <c r="D3" s="146"/>
      <c r="E3" s="146"/>
      <c r="F3" s="146"/>
      <c r="G3" s="146"/>
      <c r="H3" s="146"/>
      <c r="I3" s="146"/>
      <c r="J3" s="147"/>
      <c r="K3" s="6"/>
      <c r="L3" s="6"/>
      <c r="N3" s="6"/>
      <c r="O3" s="6"/>
      <c r="P3" s="6"/>
      <c r="Q3" s="6"/>
    </row>
    <row r="4" spans="1:17" ht="24" x14ac:dyDescent="0.4">
      <c r="A4" s="143" t="s">
        <v>4</v>
      </c>
      <c r="B4" s="141"/>
      <c r="C4" s="141"/>
      <c r="D4" s="141"/>
      <c r="E4" s="141"/>
      <c r="F4" s="141"/>
      <c r="G4" s="141"/>
      <c r="H4" s="141"/>
      <c r="I4" s="141"/>
      <c r="J4" s="132"/>
      <c r="K4" s="2"/>
      <c r="L4" s="2"/>
      <c r="M4" s="6"/>
      <c r="N4" s="2"/>
      <c r="O4" s="2"/>
      <c r="P4" s="2"/>
      <c r="Q4" s="2"/>
    </row>
    <row r="5" spans="1:17" x14ac:dyDescent="0.25">
      <c r="A5" s="148" t="s">
        <v>5</v>
      </c>
      <c r="B5" s="132"/>
      <c r="C5" s="149" t="s">
        <v>6</v>
      </c>
      <c r="D5" s="141"/>
      <c r="E5" s="141"/>
      <c r="F5" s="141"/>
      <c r="G5" s="141"/>
      <c r="H5" s="141"/>
      <c r="I5" s="141"/>
      <c r="J5" s="132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36" t="s">
        <v>7</v>
      </c>
      <c r="B6" s="132"/>
      <c r="C6" s="140" t="s">
        <v>8</v>
      </c>
      <c r="D6" s="141"/>
      <c r="E6" s="141"/>
      <c r="F6" s="141"/>
      <c r="G6" s="141"/>
      <c r="H6" s="141"/>
      <c r="I6" s="141"/>
      <c r="J6" s="132"/>
      <c r="K6" s="2"/>
      <c r="L6" s="2"/>
      <c r="M6" s="2"/>
      <c r="N6" s="2"/>
      <c r="O6" s="2"/>
      <c r="P6" s="2"/>
      <c r="Q6" s="2"/>
    </row>
    <row r="7" spans="1:17" x14ac:dyDescent="0.25">
      <c r="A7" s="136" t="s">
        <v>9</v>
      </c>
      <c r="B7" s="132"/>
      <c r="C7" s="142" t="s">
        <v>10</v>
      </c>
      <c r="D7" s="141"/>
      <c r="E7" s="141"/>
      <c r="F7" s="141"/>
      <c r="G7" s="141"/>
      <c r="H7" s="141"/>
      <c r="I7" s="141"/>
      <c r="J7" s="132"/>
      <c r="K7" s="2"/>
      <c r="L7" s="2"/>
      <c r="M7" s="2"/>
      <c r="N7" s="2"/>
      <c r="O7" s="2"/>
      <c r="P7" s="2"/>
      <c r="Q7" s="2"/>
    </row>
    <row r="8" spans="1:17" x14ac:dyDescent="0.25">
      <c r="A8" s="136" t="s">
        <v>11</v>
      </c>
      <c r="B8" s="132"/>
      <c r="C8" s="142" t="s">
        <v>146</v>
      </c>
      <c r="D8" s="141"/>
      <c r="E8" s="141"/>
      <c r="F8" s="141"/>
      <c r="G8" s="141"/>
      <c r="H8" s="141"/>
      <c r="I8" s="141"/>
      <c r="J8" s="132"/>
      <c r="K8" s="2"/>
      <c r="L8" s="2"/>
      <c r="M8" s="2"/>
      <c r="N8" s="2"/>
      <c r="O8" s="2"/>
      <c r="P8" s="2"/>
      <c r="Q8" s="2"/>
    </row>
    <row r="9" spans="1:17" x14ac:dyDescent="0.25">
      <c r="A9" s="131" t="s">
        <v>13</v>
      </c>
      <c r="B9" s="132"/>
      <c r="C9" s="133" t="s">
        <v>185</v>
      </c>
      <c r="D9" s="134"/>
      <c r="E9" s="134"/>
      <c r="F9" s="134"/>
      <c r="G9" s="134"/>
      <c r="H9" s="134"/>
      <c r="I9" s="134"/>
      <c r="J9" s="135"/>
      <c r="K9" s="6"/>
      <c r="L9" s="6"/>
      <c r="M9" s="6"/>
      <c r="N9" s="6"/>
      <c r="O9" s="6"/>
      <c r="P9" s="6"/>
      <c r="Q9" s="6"/>
    </row>
    <row r="10" spans="1:17" x14ac:dyDescent="0.25">
      <c r="A10" s="136" t="s">
        <v>14</v>
      </c>
      <c r="B10" s="132"/>
      <c r="C10" s="133" t="s">
        <v>177</v>
      </c>
      <c r="D10" s="134"/>
      <c r="E10" s="134"/>
      <c r="F10" s="134"/>
      <c r="G10" s="134"/>
      <c r="H10" s="134"/>
      <c r="I10" s="134"/>
      <c r="J10" s="135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37" t="s">
        <v>15</v>
      </c>
      <c r="B11" s="137" t="s">
        <v>16</v>
      </c>
      <c r="C11" s="139" t="s">
        <v>17</v>
      </c>
      <c r="D11" s="139" t="s">
        <v>18</v>
      </c>
      <c r="E11" s="137" t="s">
        <v>19</v>
      </c>
      <c r="F11" s="137" t="s">
        <v>15</v>
      </c>
      <c r="G11" s="137" t="s">
        <v>16</v>
      </c>
      <c r="H11" s="139" t="s">
        <v>17</v>
      </c>
      <c r="I11" s="139" t="s">
        <v>18</v>
      </c>
      <c r="J11" s="137" t="s">
        <v>19</v>
      </c>
      <c r="K11" s="2"/>
      <c r="L11" s="150" t="s">
        <v>16</v>
      </c>
      <c r="M11" s="151" t="s">
        <v>294</v>
      </c>
      <c r="N11" s="151"/>
      <c r="O11" s="2"/>
      <c r="P11" s="2"/>
      <c r="Q11" s="2"/>
    </row>
    <row r="12" spans="1:17" ht="13.5" customHeight="1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2"/>
      <c r="L12" s="150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209</v>
      </c>
      <c r="E13" s="11">
        <f t="shared" ref="E13:E60" si="0">SUM(C13,D13)</f>
        <v>209</v>
      </c>
      <c r="F13" s="8">
        <v>49</v>
      </c>
      <c r="G13" s="12" t="s">
        <v>21</v>
      </c>
      <c r="H13" s="37">
        <v>0</v>
      </c>
      <c r="I13" s="10">
        <v>209</v>
      </c>
      <c r="J13" s="8">
        <f t="shared" ref="J13:J60" si="1">SUM(H13,I13)</f>
        <v>209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209</v>
      </c>
      <c r="E14" s="11">
        <f t="shared" si="0"/>
        <v>209</v>
      </c>
      <c r="F14" s="8">
        <f t="shared" ref="F14:F36" si="3">F13+1</f>
        <v>50</v>
      </c>
      <c r="G14" s="12" t="s">
        <v>23</v>
      </c>
      <c r="H14" s="37">
        <v>0</v>
      </c>
      <c r="I14" s="10">
        <v>209</v>
      </c>
      <c r="J14" s="8">
        <f t="shared" si="1"/>
        <v>209</v>
      </c>
      <c r="K14" s="2"/>
      <c r="L14" s="2" t="s">
        <v>20</v>
      </c>
      <c r="M14" s="7">
        <f>AVERAGE(C13:C16)</f>
        <v>0</v>
      </c>
      <c r="N14" s="7">
        <f>AVERAGE(D13:D16)</f>
        <v>209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209</v>
      </c>
      <c r="E15" s="11">
        <f t="shared" si="0"/>
        <v>209</v>
      </c>
      <c r="F15" s="8">
        <f t="shared" si="3"/>
        <v>51</v>
      </c>
      <c r="G15" s="12" t="s">
        <v>25</v>
      </c>
      <c r="H15" s="37">
        <v>0</v>
      </c>
      <c r="I15" s="10">
        <v>209</v>
      </c>
      <c r="J15" s="8">
        <f t="shared" si="1"/>
        <v>209</v>
      </c>
      <c r="K15" s="2"/>
      <c r="L15" s="2" t="s">
        <v>28</v>
      </c>
      <c r="M15" s="7">
        <f>AVERAGE(C17:C20)</f>
        <v>0</v>
      </c>
      <c r="N15" s="7">
        <f>AVERAGE(D17:D20)</f>
        <v>209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209</v>
      </c>
      <c r="E16" s="11">
        <f t="shared" si="0"/>
        <v>209</v>
      </c>
      <c r="F16" s="8">
        <f t="shared" si="3"/>
        <v>52</v>
      </c>
      <c r="G16" s="12" t="s">
        <v>27</v>
      </c>
      <c r="H16" s="37">
        <v>0</v>
      </c>
      <c r="I16" s="10">
        <v>209</v>
      </c>
      <c r="J16" s="8">
        <f t="shared" si="1"/>
        <v>209</v>
      </c>
      <c r="K16" s="2"/>
      <c r="L16" s="2" t="s">
        <v>36</v>
      </c>
      <c r="M16" s="7">
        <f>AVERAGE(C21:C24)</f>
        <v>0</v>
      </c>
      <c r="N16" s="7">
        <f>AVERAGE(D21:D24)</f>
        <v>209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209</v>
      </c>
      <c r="E17" s="11">
        <f t="shared" si="0"/>
        <v>209</v>
      </c>
      <c r="F17" s="8">
        <f t="shared" si="3"/>
        <v>53</v>
      </c>
      <c r="G17" s="12" t="s">
        <v>29</v>
      </c>
      <c r="H17" s="37">
        <v>0</v>
      </c>
      <c r="I17" s="10">
        <v>209</v>
      </c>
      <c r="J17" s="8">
        <f t="shared" si="1"/>
        <v>209</v>
      </c>
      <c r="K17" s="2"/>
      <c r="L17" s="2" t="s">
        <v>44</v>
      </c>
      <c r="M17" s="7">
        <f>AVERAGE(C25:C28)</f>
        <v>0</v>
      </c>
      <c r="N17" s="7">
        <f>AVERAGE(D25:D28)</f>
        <v>209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209</v>
      </c>
      <c r="E18" s="11">
        <f t="shared" si="0"/>
        <v>209</v>
      </c>
      <c r="F18" s="8">
        <f t="shared" si="3"/>
        <v>54</v>
      </c>
      <c r="G18" s="12" t="s">
        <v>31</v>
      </c>
      <c r="H18" s="37">
        <v>0</v>
      </c>
      <c r="I18" s="10">
        <v>209</v>
      </c>
      <c r="J18" s="8">
        <f t="shared" si="1"/>
        <v>209</v>
      </c>
      <c r="K18" s="2"/>
      <c r="L18" s="2" t="s">
        <v>52</v>
      </c>
      <c r="M18" s="7">
        <f>AVERAGE(C29:C32)</f>
        <v>0</v>
      </c>
      <c r="N18" s="7">
        <f>AVERAGE(D29:D32)</f>
        <v>209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209</v>
      </c>
      <c r="E19" s="11">
        <f t="shared" si="0"/>
        <v>209</v>
      </c>
      <c r="F19" s="8">
        <f t="shared" si="3"/>
        <v>55</v>
      </c>
      <c r="G19" s="12" t="s">
        <v>33</v>
      </c>
      <c r="H19" s="37">
        <v>0</v>
      </c>
      <c r="I19" s="10">
        <v>209</v>
      </c>
      <c r="J19" s="8">
        <f t="shared" si="1"/>
        <v>209</v>
      </c>
      <c r="K19" s="2"/>
      <c r="L19" s="2" t="s">
        <v>60</v>
      </c>
      <c r="M19" s="7">
        <f>AVERAGE(C33:C36)</f>
        <v>0</v>
      </c>
      <c r="N19" s="7">
        <f>AVERAGE(D33:D36)</f>
        <v>209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209</v>
      </c>
      <c r="E20" s="11">
        <f t="shared" si="0"/>
        <v>209</v>
      </c>
      <c r="F20" s="8">
        <f t="shared" si="3"/>
        <v>56</v>
      </c>
      <c r="G20" s="12" t="s">
        <v>35</v>
      </c>
      <c r="H20" s="37">
        <v>0</v>
      </c>
      <c r="I20" s="10">
        <v>209</v>
      </c>
      <c r="J20" s="8">
        <f t="shared" si="1"/>
        <v>209</v>
      </c>
      <c r="K20" s="2"/>
      <c r="L20" s="2" t="s">
        <v>68</v>
      </c>
      <c r="M20" s="7">
        <f>AVERAGE(C37:C40)</f>
        <v>0</v>
      </c>
      <c r="N20" s="7">
        <f>AVERAGE(D37:D40)</f>
        <v>209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209</v>
      </c>
      <c r="E21" s="11">
        <f t="shared" si="0"/>
        <v>209</v>
      </c>
      <c r="F21" s="8">
        <f t="shared" si="3"/>
        <v>57</v>
      </c>
      <c r="G21" s="12" t="s">
        <v>37</v>
      </c>
      <c r="H21" s="37">
        <v>0</v>
      </c>
      <c r="I21" s="10">
        <v>209</v>
      </c>
      <c r="J21" s="8">
        <f t="shared" si="1"/>
        <v>209</v>
      </c>
      <c r="K21" s="2"/>
      <c r="L21" s="2" t="s">
        <v>76</v>
      </c>
      <c r="M21" s="7">
        <f>AVERAGE(C41:C44)</f>
        <v>0</v>
      </c>
      <c r="N21" s="7">
        <f>AVERAGE(D41:D44)</f>
        <v>209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209</v>
      </c>
      <c r="E22" s="11">
        <f t="shared" si="0"/>
        <v>209</v>
      </c>
      <c r="F22" s="8">
        <f t="shared" si="3"/>
        <v>58</v>
      </c>
      <c r="G22" s="12" t="s">
        <v>39</v>
      </c>
      <c r="H22" s="37">
        <v>0</v>
      </c>
      <c r="I22" s="10">
        <v>209</v>
      </c>
      <c r="J22" s="8">
        <f t="shared" si="1"/>
        <v>209</v>
      </c>
      <c r="K22" s="2"/>
      <c r="L22" s="2" t="s">
        <v>84</v>
      </c>
      <c r="M22" s="7">
        <f>AVERAGE(C45:C48)</f>
        <v>0</v>
      </c>
      <c r="N22" s="7">
        <f>AVERAGE(D45:D48)</f>
        <v>209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209</v>
      </c>
      <c r="E23" s="11">
        <f t="shared" si="0"/>
        <v>209</v>
      </c>
      <c r="F23" s="8">
        <f t="shared" si="3"/>
        <v>59</v>
      </c>
      <c r="G23" s="12" t="s">
        <v>41</v>
      </c>
      <c r="H23" s="37">
        <v>0</v>
      </c>
      <c r="I23" s="10">
        <v>209</v>
      </c>
      <c r="J23" s="8">
        <f t="shared" si="1"/>
        <v>209</v>
      </c>
      <c r="K23" s="2"/>
      <c r="L23" s="2" t="s">
        <v>92</v>
      </c>
      <c r="M23" s="7">
        <f>AVERAGE(C49:C52)</f>
        <v>0</v>
      </c>
      <c r="N23" s="7">
        <f>AVERAGE(D49:D52)</f>
        <v>209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209</v>
      </c>
      <c r="E24" s="11">
        <f t="shared" si="0"/>
        <v>209</v>
      </c>
      <c r="F24" s="8">
        <f t="shared" si="3"/>
        <v>60</v>
      </c>
      <c r="G24" s="12" t="s">
        <v>43</v>
      </c>
      <c r="H24" s="37">
        <v>0</v>
      </c>
      <c r="I24" s="10">
        <v>209</v>
      </c>
      <c r="J24" s="8">
        <f t="shared" si="1"/>
        <v>209</v>
      </c>
      <c r="K24" s="2"/>
      <c r="L24" s="13" t="s">
        <v>100</v>
      </c>
      <c r="M24" s="7">
        <f>AVERAGE(C53:C56)</f>
        <v>0</v>
      </c>
      <c r="N24" s="7">
        <f>AVERAGE(D53:D56)</f>
        <v>209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209</v>
      </c>
      <c r="E25" s="11">
        <f t="shared" si="0"/>
        <v>209</v>
      </c>
      <c r="F25" s="8">
        <f t="shared" si="3"/>
        <v>61</v>
      </c>
      <c r="G25" s="12" t="s">
        <v>45</v>
      </c>
      <c r="H25" s="37">
        <v>0</v>
      </c>
      <c r="I25" s="10">
        <v>209</v>
      </c>
      <c r="J25" s="8">
        <f t="shared" si="1"/>
        <v>209</v>
      </c>
      <c r="K25" s="2"/>
      <c r="L25" s="16" t="s">
        <v>108</v>
      </c>
      <c r="M25" s="7">
        <f>AVERAGE(C57:C60)</f>
        <v>0</v>
      </c>
      <c r="N25" s="7">
        <f>AVERAGE(D57:D60)</f>
        <v>209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209</v>
      </c>
      <c r="E26" s="11">
        <f t="shared" si="0"/>
        <v>209</v>
      </c>
      <c r="F26" s="8">
        <f t="shared" si="3"/>
        <v>62</v>
      </c>
      <c r="G26" s="12" t="s">
        <v>47</v>
      </c>
      <c r="H26" s="37">
        <v>0</v>
      </c>
      <c r="I26" s="10">
        <v>209</v>
      </c>
      <c r="J26" s="8">
        <f t="shared" si="1"/>
        <v>209</v>
      </c>
      <c r="K26" s="2"/>
      <c r="L26" s="16" t="s">
        <v>21</v>
      </c>
      <c r="M26" s="7">
        <f>AVERAGE(H13:H16)</f>
        <v>0</v>
      </c>
      <c r="N26" s="7">
        <f>AVERAGE(I13:I16)</f>
        <v>209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209</v>
      </c>
      <c r="E27" s="11">
        <f t="shared" si="0"/>
        <v>209</v>
      </c>
      <c r="F27" s="8">
        <f t="shared" si="3"/>
        <v>63</v>
      </c>
      <c r="G27" s="12" t="s">
        <v>49</v>
      </c>
      <c r="H27" s="37">
        <v>0</v>
      </c>
      <c r="I27" s="10">
        <v>209</v>
      </c>
      <c r="J27" s="8">
        <f t="shared" si="1"/>
        <v>209</v>
      </c>
      <c r="K27" s="2"/>
      <c r="L27" s="24" t="s">
        <v>29</v>
      </c>
      <c r="M27" s="7">
        <f>AVERAGE(H17:H20)</f>
        <v>0</v>
      </c>
      <c r="N27" s="7">
        <f>AVERAGE(I17:I20)</f>
        <v>209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209</v>
      </c>
      <c r="E28" s="11">
        <f t="shared" si="0"/>
        <v>209</v>
      </c>
      <c r="F28" s="8">
        <f t="shared" si="3"/>
        <v>64</v>
      </c>
      <c r="G28" s="12" t="s">
        <v>51</v>
      </c>
      <c r="H28" s="37">
        <v>0</v>
      </c>
      <c r="I28" s="10">
        <v>209</v>
      </c>
      <c r="J28" s="8">
        <f t="shared" si="1"/>
        <v>209</v>
      </c>
      <c r="K28" s="2"/>
      <c r="L28" s="2" t="s">
        <v>37</v>
      </c>
      <c r="M28" s="7">
        <f>AVERAGE(H21:H24)</f>
        <v>0</v>
      </c>
      <c r="N28" s="7">
        <f>AVERAGE(I21:I24)</f>
        <v>209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209</v>
      </c>
      <c r="E29" s="11">
        <f t="shared" si="0"/>
        <v>209</v>
      </c>
      <c r="F29" s="8">
        <f t="shared" si="3"/>
        <v>65</v>
      </c>
      <c r="G29" s="12" t="s">
        <v>53</v>
      </c>
      <c r="H29" s="37">
        <v>0</v>
      </c>
      <c r="I29" s="10">
        <v>209</v>
      </c>
      <c r="J29" s="8">
        <f t="shared" si="1"/>
        <v>209</v>
      </c>
      <c r="K29" s="2"/>
      <c r="L29" s="2" t="s">
        <v>45</v>
      </c>
      <c r="M29" s="7">
        <f>AVERAGE(H25:H28)</f>
        <v>0</v>
      </c>
      <c r="N29" s="7">
        <f>AVERAGE(I25:I28)</f>
        <v>209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209</v>
      </c>
      <c r="E30" s="11">
        <f t="shared" si="0"/>
        <v>209</v>
      </c>
      <c r="F30" s="8">
        <f t="shared" si="3"/>
        <v>66</v>
      </c>
      <c r="G30" s="12" t="s">
        <v>55</v>
      </c>
      <c r="H30" s="37">
        <v>0</v>
      </c>
      <c r="I30" s="10">
        <v>209</v>
      </c>
      <c r="J30" s="8">
        <f t="shared" si="1"/>
        <v>209</v>
      </c>
      <c r="K30" s="2"/>
      <c r="L30" s="2" t="s">
        <v>53</v>
      </c>
      <c r="M30" s="7">
        <f>AVERAGE(H29:H32)</f>
        <v>0</v>
      </c>
      <c r="N30" s="7">
        <f>AVERAGE(I29:I32)</f>
        <v>209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209</v>
      </c>
      <c r="E31" s="11">
        <f t="shared" si="0"/>
        <v>209</v>
      </c>
      <c r="F31" s="8">
        <f t="shared" si="3"/>
        <v>67</v>
      </c>
      <c r="G31" s="12" t="s">
        <v>57</v>
      </c>
      <c r="H31" s="37">
        <v>0</v>
      </c>
      <c r="I31" s="10">
        <v>209</v>
      </c>
      <c r="J31" s="8">
        <f t="shared" si="1"/>
        <v>209</v>
      </c>
      <c r="K31" s="2"/>
      <c r="L31" s="2" t="s">
        <v>61</v>
      </c>
      <c r="M31" s="7">
        <f>AVERAGE(H33:H36)</f>
        <v>0</v>
      </c>
      <c r="N31" s="7">
        <f>AVERAGE(I33:I36)</f>
        <v>209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209</v>
      </c>
      <c r="E32" s="11">
        <f t="shared" si="0"/>
        <v>209</v>
      </c>
      <c r="F32" s="8">
        <f t="shared" si="3"/>
        <v>68</v>
      </c>
      <c r="G32" s="12" t="s">
        <v>59</v>
      </c>
      <c r="H32" s="37">
        <v>0</v>
      </c>
      <c r="I32" s="10">
        <v>209</v>
      </c>
      <c r="J32" s="8">
        <f t="shared" si="1"/>
        <v>209</v>
      </c>
      <c r="K32" s="2"/>
      <c r="L32" s="2" t="s">
        <v>69</v>
      </c>
      <c r="M32" s="7">
        <f>AVERAGE(H37:H40)</f>
        <v>0</v>
      </c>
      <c r="N32" s="7">
        <f>AVERAGE(I37:I40)</f>
        <v>209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209</v>
      </c>
      <c r="E33" s="11">
        <f t="shared" si="0"/>
        <v>209</v>
      </c>
      <c r="F33" s="8">
        <f t="shared" si="3"/>
        <v>69</v>
      </c>
      <c r="G33" s="12" t="s">
        <v>61</v>
      </c>
      <c r="H33" s="37">
        <v>0</v>
      </c>
      <c r="I33" s="10">
        <v>209</v>
      </c>
      <c r="J33" s="8">
        <f t="shared" si="1"/>
        <v>209</v>
      </c>
      <c r="K33" s="2"/>
      <c r="L33" s="2" t="s">
        <v>77</v>
      </c>
      <c r="M33" s="7">
        <f>AVERAGE(H41:H44)</f>
        <v>0</v>
      </c>
      <c r="N33" s="7">
        <f>AVERAGE(I41:I44)</f>
        <v>209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209</v>
      </c>
      <c r="E34" s="11">
        <f t="shared" si="0"/>
        <v>209</v>
      </c>
      <c r="F34" s="8">
        <f t="shared" si="3"/>
        <v>70</v>
      </c>
      <c r="G34" s="12" t="s">
        <v>63</v>
      </c>
      <c r="H34" s="37">
        <v>0</v>
      </c>
      <c r="I34" s="10">
        <v>209</v>
      </c>
      <c r="J34" s="8">
        <f t="shared" si="1"/>
        <v>209</v>
      </c>
      <c r="K34" s="2"/>
      <c r="L34" s="2" t="s">
        <v>85</v>
      </c>
      <c r="M34" s="7">
        <f>AVERAGE(H45:H48)</f>
        <v>0</v>
      </c>
      <c r="N34" s="7">
        <f>AVERAGE(I45:I48)</f>
        <v>209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209</v>
      </c>
      <c r="E35" s="11">
        <f t="shared" si="0"/>
        <v>209</v>
      </c>
      <c r="F35" s="8">
        <f t="shared" si="3"/>
        <v>71</v>
      </c>
      <c r="G35" s="12" t="s">
        <v>65</v>
      </c>
      <c r="H35" s="37">
        <v>0</v>
      </c>
      <c r="I35" s="10">
        <v>209</v>
      </c>
      <c r="J35" s="8">
        <f t="shared" si="1"/>
        <v>209</v>
      </c>
      <c r="K35" s="2"/>
      <c r="L35" s="2" t="s">
        <v>93</v>
      </c>
      <c r="M35" s="7">
        <f>AVERAGE(H49:H52)</f>
        <v>0</v>
      </c>
      <c r="N35" s="7">
        <f>AVERAGE(I49:I52)</f>
        <v>209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209</v>
      </c>
      <c r="E36" s="11">
        <f t="shared" si="0"/>
        <v>209</v>
      </c>
      <c r="F36" s="8">
        <f t="shared" si="3"/>
        <v>72</v>
      </c>
      <c r="G36" s="12" t="s">
        <v>67</v>
      </c>
      <c r="H36" s="37">
        <v>0</v>
      </c>
      <c r="I36" s="10">
        <v>209</v>
      </c>
      <c r="J36" s="8">
        <f t="shared" si="1"/>
        <v>209</v>
      </c>
      <c r="K36" s="2"/>
      <c r="L36" s="103" t="s">
        <v>101</v>
      </c>
      <c r="M36" s="7">
        <f>AVERAGE(H53:H56)</f>
        <v>0</v>
      </c>
      <c r="N36" s="7">
        <f>AVERAGE(I53:I56)</f>
        <v>209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209</v>
      </c>
      <c r="E37" s="11">
        <f t="shared" si="0"/>
        <v>209</v>
      </c>
      <c r="F37" s="8">
        <v>73</v>
      </c>
      <c r="G37" s="12" t="s">
        <v>69</v>
      </c>
      <c r="H37" s="37">
        <v>0</v>
      </c>
      <c r="I37" s="10">
        <v>209</v>
      </c>
      <c r="J37" s="8">
        <f t="shared" si="1"/>
        <v>209</v>
      </c>
      <c r="K37" s="2"/>
      <c r="L37" s="103" t="s">
        <v>109</v>
      </c>
      <c r="M37" s="7">
        <f>AVERAGE(H57:H60)</f>
        <v>0</v>
      </c>
      <c r="N37" s="7">
        <f>AVERAGE(I57:I60)</f>
        <v>209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209</v>
      </c>
      <c r="E38" s="8">
        <f t="shared" si="0"/>
        <v>209</v>
      </c>
      <c r="F38" s="8">
        <f t="shared" ref="F38:F60" si="5">F37+1</f>
        <v>74</v>
      </c>
      <c r="G38" s="12" t="s">
        <v>71</v>
      </c>
      <c r="H38" s="37">
        <v>0</v>
      </c>
      <c r="I38" s="10">
        <v>209</v>
      </c>
      <c r="J38" s="8">
        <f t="shared" si="1"/>
        <v>209</v>
      </c>
      <c r="K38" s="2"/>
      <c r="L38" s="103" t="s">
        <v>295</v>
      </c>
      <c r="M38" s="103">
        <f>AVERAGE(M14:M37)</f>
        <v>0</v>
      </c>
      <c r="N38" s="103">
        <f>AVERAGE(N14:N37)</f>
        <v>209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209</v>
      </c>
      <c r="E39" s="8">
        <f t="shared" si="0"/>
        <v>209</v>
      </c>
      <c r="F39" s="8">
        <f t="shared" si="5"/>
        <v>75</v>
      </c>
      <c r="G39" s="12" t="s">
        <v>73</v>
      </c>
      <c r="H39" s="37">
        <v>0</v>
      </c>
      <c r="I39" s="10">
        <v>209</v>
      </c>
      <c r="J39" s="8">
        <f t="shared" si="1"/>
        <v>209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209</v>
      </c>
      <c r="E40" s="8">
        <f t="shared" si="0"/>
        <v>209</v>
      </c>
      <c r="F40" s="8">
        <f t="shared" si="5"/>
        <v>76</v>
      </c>
      <c r="G40" s="12" t="s">
        <v>75</v>
      </c>
      <c r="H40" s="37">
        <v>0</v>
      </c>
      <c r="I40" s="10">
        <v>209</v>
      </c>
      <c r="J40" s="8">
        <f t="shared" si="1"/>
        <v>209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209</v>
      </c>
      <c r="E41" s="8">
        <f t="shared" si="0"/>
        <v>209</v>
      </c>
      <c r="F41" s="8">
        <f t="shared" si="5"/>
        <v>77</v>
      </c>
      <c r="G41" s="12" t="s">
        <v>77</v>
      </c>
      <c r="H41" s="37">
        <v>0</v>
      </c>
      <c r="I41" s="10">
        <v>209</v>
      </c>
      <c r="J41" s="8">
        <f t="shared" si="1"/>
        <v>209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209</v>
      </c>
      <c r="E42" s="8">
        <f t="shared" si="0"/>
        <v>209</v>
      </c>
      <c r="F42" s="8">
        <f t="shared" si="5"/>
        <v>78</v>
      </c>
      <c r="G42" s="12" t="s">
        <v>79</v>
      </c>
      <c r="H42" s="37">
        <v>0</v>
      </c>
      <c r="I42" s="10">
        <v>209</v>
      </c>
      <c r="J42" s="8">
        <f t="shared" si="1"/>
        <v>209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209</v>
      </c>
      <c r="E43" s="8">
        <f t="shared" si="0"/>
        <v>209</v>
      </c>
      <c r="F43" s="8">
        <f t="shared" si="5"/>
        <v>79</v>
      </c>
      <c r="G43" s="12" t="s">
        <v>81</v>
      </c>
      <c r="H43" s="37">
        <v>0</v>
      </c>
      <c r="I43" s="10">
        <v>209</v>
      </c>
      <c r="J43" s="8">
        <f t="shared" si="1"/>
        <v>209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209</v>
      </c>
      <c r="E44" s="8">
        <f t="shared" si="0"/>
        <v>209</v>
      </c>
      <c r="F44" s="8">
        <f t="shared" si="5"/>
        <v>80</v>
      </c>
      <c r="G44" s="12" t="s">
        <v>83</v>
      </c>
      <c r="H44" s="37">
        <v>0</v>
      </c>
      <c r="I44" s="10">
        <v>209</v>
      </c>
      <c r="J44" s="8">
        <f t="shared" si="1"/>
        <v>209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209</v>
      </c>
      <c r="E45" s="8">
        <f t="shared" si="0"/>
        <v>209</v>
      </c>
      <c r="F45" s="8">
        <f t="shared" si="5"/>
        <v>81</v>
      </c>
      <c r="G45" s="12" t="s">
        <v>85</v>
      </c>
      <c r="H45" s="37">
        <v>0</v>
      </c>
      <c r="I45" s="10">
        <v>209</v>
      </c>
      <c r="J45" s="8">
        <f t="shared" si="1"/>
        <v>209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209</v>
      </c>
      <c r="E46" s="8">
        <f t="shared" si="0"/>
        <v>209</v>
      </c>
      <c r="F46" s="8">
        <f t="shared" si="5"/>
        <v>82</v>
      </c>
      <c r="G46" s="12" t="s">
        <v>87</v>
      </c>
      <c r="H46" s="37">
        <v>0</v>
      </c>
      <c r="I46" s="10">
        <v>209</v>
      </c>
      <c r="J46" s="8">
        <f t="shared" si="1"/>
        <v>209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209</v>
      </c>
      <c r="E47" s="8">
        <f t="shared" si="0"/>
        <v>209</v>
      </c>
      <c r="F47" s="8">
        <f t="shared" si="5"/>
        <v>83</v>
      </c>
      <c r="G47" s="12" t="s">
        <v>89</v>
      </c>
      <c r="H47" s="37">
        <v>0</v>
      </c>
      <c r="I47" s="10">
        <v>209</v>
      </c>
      <c r="J47" s="8">
        <f t="shared" si="1"/>
        <v>209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209</v>
      </c>
      <c r="E48" s="8">
        <f t="shared" si="0"/>
        <v>209</v>
      </c>
      <c r="F48" s="8">
        <f t="shared" si="5"/>
        <v>84</v>
      </c>
      <c r="G48" s="12" t="s">
        <v>91</v>
      </c>
      <c r="H48" s="37">
        <v>0</v>
      </c>
      <c r="I48" s="10">
        <v>209</v>
      </c>
      <c r="J48" s="8">
        <f t="shared" si="1"/>
        <v>209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209</v>
      </c>
      <c r="E49" s="8">
        <f t="shared" si="0"/>
        <v>209</v>
      </c>
      <c r="F49" s="8">
        <f t="shared" si="5"/>
        <v>85</v>
      </c>
      <c r="G49" s="12" t="s">
        <v>93</v>
      </c>
      <c r="H49" s="37">
        <v>0</v>
      </c>
      <c r="I49" s="10">
        <v>209</v>
      </c>
      <c r="J49" s="8">
        <f t="shared" si="1"/>
        <v>209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209</v>
      </c>
      <c r="E50" s="8">
        <f t="shared" si="0"/>
        <v>209</v>
      </c>
      <c r="F50" s="8">
        <f t="shared" si="5"/>
        <v>86</v>
      </c>
      <c r="G50" s="12" t="s">
        <v>95</v>
      </c>
      <c r="H50" s="37">
        <v>0</v>
      </c>
      <c r="I50" s="10">
        <v>209</v>
      </c>
      <c r="J50" s="8">
        <f t="shared" si="1"/>
        <v>209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209</v>
      </c>
      <c r="E51" s="8">
        <f t="shared" si="0"/>
        <v>209</v>
      </c>
      <c r="F51" s="8">
        <f t="shared" si="5"/>
        <v>87</v>
      </c>
      <c r="G51" s="12" t="s">
        <v>97</v>
      </c>
      <c r="H51" s="37">
        <v>0</v>
      </c>
      <c r="I51" s="10">
        <v>209</v>
      </c>
      <c r="J51" s="8">
        <f t="shared" si="1"/>
        <v>209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209</v>
      </c>
      <c r="E52" s="8">
        <f t="shared" si="0"/>
        <v>209</v>
      </c>
      <c r="F52" s="8">
        <f t="shared" si="5"/>
        <v>88</v>
      </c>
      <c r="G52" s="12" t="s">
        <v>99</v>
      </c>
      <c r="H52" s="37">
        <v>0</v>
      </c>
      <c r="I52" s="10">
        <v>209</v>
      </c>
      <c r="J52" s="8">
        <f t="shared" si="1"/>
        <v>209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209</v>
      </c>
      <c r="E53" s="8">
        <f t="shared" si="0"/>
        <v>209</v>
      </c>
      <c r="F53" s="8">
        <f t="shared" si="5"/>
        <v>89</v>
      </c>
      <c r="G53" s="12" t="s">
        <v>101</v>
      </c>
      <c r="H53" s="37">
        <v>0</v>
      </c>
      <c r="I53" s="10">
        <v>209</v>
      </c>
      <c r="J53" s="8">
        <f t="shared" si="1"/>
        <v>209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209</v>
      </c>
      <c r="E54" s="8">
        <f t="shared" si="0"/>
        <v>209</v>
      </c>
      <c r="F54" s="8">
        <f t="shared" si="5"/>
        <v>90</v>
      </c>
      <c r="G54" s="12" t="s">
        <v>103</v>
      </c>
      <c r="H54" s="37">
        <v>0</v>
      </c>
      <c r="I54" s="10">
        <v>209</v>
      </c>
      <c r="J54" s="8">
        <f t="shared" si="1"/>
        <v>209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209</v>
      </c>
      <c r="E55" s="8">
        <f t="shared" si="0"/>
        <v>209</v>
      </c>
      <c r="F55" s="8">
        <f t="shared" si="5"/>
        <v>91</v>
      </c>
      <c r="G55" s="12" t="s">
        <v>105</v>
      </c>
      <c r="H55" s="37">
        <v>0</v>
      </c>
      <c r="I55" s="10">
        <v>209</v>
      </c>
      <c r="J55" s="8">
        <f t="shared" si="1"/>
        <v>209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209</v>
      </c>
      <c r="E56" s="8">
        <f t="shared" si="0"/>
        <v>209</v>
      </c>
      <c r="F56" s="8">
        <f t="shared" si="5"/>
        <v>92</v>
      </c>
      <c r="G56" s="12" t="s">
        <v>107</v>
      </c>
      <c r="H56" s="37">
        <v>0</v>
      </c>
      <c r="I56" s="10">
        <v>209</v>
      </c>
      <c r="J56" s="8">
        <f t="shared" si="1"/>
        <v>209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209</v>
      </c>
      <c r="E57" s="8">
        <f t="shared" si="0"/>
        <v>209</v>
      </c>
      <c r="F57" s="8">
        <f t="shared" si="5"/>
        <v>93</v>
      </c>
      <c r="G57" s="12" t="s">
        <v>109</v>
      </c>
      <c r="H57" s="37">
        <v>0</v>
      </c>
      <c r="I57" s="10">
        <v>209</v>
      </c>
      <c r="J57" s="8">
        <f t="shared" si="1"/>
        <v>209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209</v>
      </c>
      <c r="E58" s="8">
        <f t="shared" si="0"/>
        <v>209</v>
      </c>
      <c r="F58" s="8">
        <f t="shared" si="5"/>
        <v>94</v>
      </c>
      <c r="G58" s="12" t="s">
        <v>111</v>
      </c>
      <c r="H58" s="37">
        <v>0</v>
      </c>
      <c r="I58" s="10">
        <v>209</v>
      </c>
      <c r="J58" s="8">
        <f t="shared" si="1"/>
        <v>209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209</v>
      </c>
      <c r="E59" s="17">
        <f t="shared" si="0"/>
        <v>209</v>
      </c>
      <c r="F59" s="17">
        <f t="shared" si="5"/>
        <v>95</v>
      </c>
      <c r="G59" s="18" t="s">
        <v>113</v>
      </c>
      <c r="H59" s="37">
        <v>0</v>
      </c>
      <c r="I59" s="10">
        <v>209</v>
      </c>
      <c r="J59" s="17">
        <f t="shared" si="1"/>
        <v>209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209</v>
      </c>
      <c r="E60" s="17">
        <f t="shared" si="0"/>
        <v>209</v>
      </c>
      <c r="F60" s="17">
        <f t="shared" si="5"/>
        <v>96</v>
      </c>
      <c r="G60" s="18" t="s">
        <v>115</v>
      </c>
      <c r="H60" s="37">
        <v>0</v>
      </c>
      <c r="I60" s="10">
        <v>209</v>
      </c>
      <c r="J60" s="17">
        <f t="shared" si="1"/>
        <v>209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04" t="s">
        <v>116</v>
      </c>
      <c r="B61" s="105"/>
      <c r="C61" s="105"/>
      <c r="D61" s="106"/>
      <c r="E61" s="107" t="s">
        <v>117</v>
      </c>
      <c r="F61" s="108"/>
      <c r="G61" s="108"/>
      <c r="H61" s="108"/>
      <c r="I61" s="108"/>
      <c r="J61" s="109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12" t="s">
        <v>130</v>
      </c>
      <c r="B62" s="113"/>
      <c r="C62" s="113"/>
      <c r="D62" s="113"/>
      <c r="E62" s="113"/>
      <c r="F62" s="113"/>
      <c r="G62" s="114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15"/>
      <c r="B63" s="116"/>
      <c r="C63" s="116"/>
      <c r="D63" s="116"/>
      <c r="E63" s="119" t="s">
        <v>173</v>
      </c>
      <c r="F63" s="120"/>
      <c r="G63" s="121"/>
      <c r="H63" s="21">
        <v>0</v>
      </c>
      <c r="I63" s="21">
        <v>5.5140000000000002</v>
      </c>
      <c r="J63" s="21">
        <f>H63+I63</f>
        <v>5.5140000000000002</v>
      </c>
      <c r="K63" s="2"/>
      <c r="L63" s="22">
        <f>39.166+63.75+83.333+40</f>
        <v>226.249</v>
      </c>
      <c r="M63" s="32">
        <f>L63/1000</f>
        <v>0.22624900000000001</v>
      </c>
      <c r="N63" s="4"/>
      <c r="O63" s="7"/>
      <c r="P63" s="7"/>
      <c r="Q63" s="7"/>
    </row>
    <row r="64" spans="1:17" ht="25.5" customHeight="1" x14ac:dyDescent="0.25">
      <c r="A64" s="117"/>
      <c r="B64" s="118"/>
      <c r="C64" s="118"/>
      <c r="D64" s="118"/>
      <c r="E64" s="122" t="s">
        <v>174</v>
      </c>
      <c r="F64" s="123"/>
      <c r="G64" s="124"/>
      <c r="H64" s="36">
        <f>K81</f>
        <v>0</v>
      </c>
      <c r="I64" s="36">
        <f>L81</f>
        <v>0.22624900000000001</v>
      </c>
      <c r="J64" s="36">
        <f>H64+I64</f>
        <v>0.22624900000000001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25" t="s">
        <v>175</v>
      </c>
      <c r="B66" s="126"/>
      <c r="C66" s="126"/>
      <c r="D66" s="126"/>
      <c r="E66" s="126"/>
      <c r="F66" s="126"/>
      <c r="G66" s="126"/>
      <c r="H66" s="126"/>
      <c r="I66" s="126"/>
      <c r="J66" s="127"/>
      <c r="K66" s="2" t="s">
        <v>124</v>
      </c>
      <c r="L66" s="24"/>
      <c r="M66" s="27">
        <v>1E-3</v>
      </c>
      <c r="N66" s="28">
        <v>0.60699999999999998</v>
      </c>
      <c r="O66" s="29">
        <f>M66+N66</f>
        <v>0.60799999999999998</v>
      </c>
      <c r="P66" s="29">
        <f>O66/J63*100</f>
        <v>11.026478055857817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28" t="s">
        <v>125</v>
      </c>
      <c r="I67" s="129"/>
      <c r="J67" s="130"/>
      <c r="K67" s="2"/>
      <c r="L67" s="4"/>
      <c r="M67" s="29">
        <f>H63+H64</f>
        <v>0</v>
      </c>
      <c r="N67" s="29">
        <f>I63+I64-N66-(2*0.018)-M66</f>
        <v>5.0962490000000003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0.21234370833333335</v>
      </c>
      <c r="O68" s="23"/>
      <c r="P68" s="32">
        <f>M68+N68</f>
        <v>0.21234370833333335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212.34370833333335</v>
      </c>
      <c r="O69" s="23"/>
      <c r="P69" s="29">
        <f>M69+N69</f>
        <v>212.34370833333335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10"/>
      <c r="B71" s="111"/>
      <c r="C71" s="111"/>
      <c r="D71" s="111"/>
      <c r="E71" s="56"/>
      <c r="F71" s="2"/>
      <c r="G71" s="2"/>
      <c r="H71" s="2"/>
      <c r="I71" s="2"/>
      <c r="J71" s="5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0.2465</v>
      </c>
      <c r="M80" s="32">
        <f>K80+L80</f>
        <v>0.2465</v>
      </c>
      <c r="N80" s="32">
        <f>M80-M63</f>
        <v>2.0250999999999991E-2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0.22624900000000001</v>
      </c>
      <c r="M81" s="32">
        <f>K81+L81</f>
        <v>0.22624900000000001</v>
      </c>
      <c r="N81" s="32">
        <f>N80/2</f>
        <v>1.0125499999999996E-2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01.07.2020 revised</vt:lpstr>
      <vt:lpstr>02.07.2020 revised</vt:lpstr>
      <vt:lpstr>03.07.2020 revised</vt:lpstr>
      <vt:lpstr>04.07.2020 revised</vt:lpstr>
      <vt:lpstr>05.07.2020 revised</vt:lpstr>
      <vt:lpstr>06.07.2020 revised</vt:lpstr>
      <vt:lpstr>07.07.2020  revised</vt:lpstr>
      <vt:lpstr>08.07.2020  final revision</vt:lpstr>
      <vt:lpstr>09.07.2020 revised</vt:lpstr>
      <vt:lpstr>10.07.2020  revised</vt:lpstr>
      <vt:lpstr>11.07.2020  revised</vt:lpstr>
      <vt:lpstr>12.07.2020  revised</vt:lpstr>
      <vt:lpstr>13.07.2020  revised</vt:lpstr>
      <vt:lpstr>14.07.2020 revised</vt:lpstr>
      <vt:lpstr>15.07.2020 revised</vt:lpstr>
      <vt:lpstr>16.07.2020 revised</vt:lpstr>
      <vt:lpstr>17.07.2020 revised</vt:lpstr>
      <vt:lpstr>18.07.2020 revised</vt:lpstr>
      <vt:lpstr>19.07.2020 revised</vt:lpstr>
      <vt:lpstr>20.07.2020 </vt:lpstr>
      <vt:lpstr>21.07.2020 revised</vt:lpstr>
      <vt:lpstr>22.07.2020 final revision</vt:lpstr>
      <vt:lpstr>23.07.2020 revised</vt:lpstr>
      <vt:lpstr>24.07.2020 revised</vt:lpstr>
      <vt:lpstr>25.07.2020 revised</vt:lpstr>
      <vt:lpstr>26.07.2020 revised</vt:lpstr>
      <vt:lpstr>27.07.2020 </vt:lpstr>
      <vt:lpstr>28.07.2020 revised</vt:lpstr>
      <vt:lpstr>29.07.2020 revised</vt:lpstr>
      <vt:lpstr>30.07.2020 revised</vt:lpstr>
      <vt:lpstr>31.07.2020 revised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2020-11-20T06:03:32Z</dcterms:modified>
</cp:coreProperties>
</file>